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 " sheetId="5" r:id="rId5"/>
  </sheets>
  <definedNames>
    <definedName name="_xlnm.Print_Titles" localSheetId="4">'posebni dio '!$2:$3</definedName>
    <definedName name="_xlnm.Print_Titles" localSheetId="1">'prihodi'!$3:$4</definedName>
    <definedName name="_xlnm.Print_Titles" localSheetId="2">'rashodi-opći dio'!$2:$3</definedName>
    <definedName name="_xlnm.Print_Area" localSheetId="0">'bilanca'!$A$3:$G$25</definedName>
    <definedName name="_xlnm.Print_Area" localSheetId="4">'posebni dio '!$A$1:$E$196</definedName>
    <definedName name="_xlnm.Print_Area" localSheetId="1">'prihodi'!$A$1:$H$42</definedName>
    <definedName name="_xlnm.Print_Area" localSheetId="3">'račun financiranja'!$A$1:$H$16</definedName>
    <definedName name="_xlnm.Print_Area" localSheetId="2">'rashodi-opći dio'!$A$1:$H$83</definedName>
  </definedNames>
  <calcPr fullCalcOnLoad="1"/>
</workbook>
</file>

<file path=xl/sharedStrings.xml><?xml version="1.0" encoding="utf-8"?>
<sst xmlns="http://schemas.openxmlformats.org/spreadsheetml/2006/main" count="407" uniqueCount="262">
  <si>
    <t xml:space="preserve">       PLAN PRIHODA I RASHODA FONDA ZA RAZVOJ I ZAPOŠLJAVANJE ZA 2002. GODINU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</si>
  <si>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</si>
  <si>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</si>
  <si>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</si>
  <si>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</si>
  <si>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</si>
  <si>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</si>
  <si>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</si>
  <si>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</si>
  <si>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</si>
  <si>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</si>
  <si>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</si>
  <si>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</si>
  <si>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</si>
  <si>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</si>
  <si>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</si>
  <si>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</si>
  <si>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</si>
  <si>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</si>
  <si>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</si>
  <si>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</si>
  <si>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</si>
  <si>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</si>
  <si>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</si>
  <si>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</si>
  <si>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</si>
  <si>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</si>
  <si>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</si>
  <si>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</si>
  <si>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</si>
  <si>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Pomoći iz proračuna</t>
  </si>
  <si>
    <t>Kapitalne pomoći iz proračuna</t>
  </si>
  <si>
    <t>Prihodi od imovine</t>
  </si>
  <si>
    <t>Prihodi od financijske imovine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</si>
  <si>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</si>
  <si>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</si>
  <si>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</si>
  <si>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</si>
  <si>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</si>
  <si>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</si>
  <si>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</si>
  <si>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</si>
  <si>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</si>
  <si>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</si>
  <si>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</si>
  <si>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</si>
  <si>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</si>
  <si>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</si>
  <si>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</si>
  <si>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</si>
  <si>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</si>
  <si>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</si>
  <si>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</si>
  <si>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</si>
  <si>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Ostali financijski rashodi</t>
  </si>
  <si>
    <t>VIŠAK / MANJAK + NETO FINANCIRANJE</t>
  </si>
  <si>
    <t>I. OPĆI DIO</t>
  </si>
  <si>
    <t>Kapitalne donacije neprofitnim organizacijama  -  ŽUC</t>
  </si>
  <si>
    <t>Kapitalne donacije - Ž U C</t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</si>
  <si>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</si>
  <si>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</si>
  <si>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t xml:space="preserve">Prihodi od dividendi                                                                  </t>
  </si>
  <si>
    <t xml:space="preserve">Naknade za ceste     </t>
  </si>
  <si>
    <r>
      <t xml:space="preserve">Naknada za izvanredni prijevoz                                            </t>
    </r>
    <r>
      <rPr>
        <sz val="10"/>
        <color indexed="10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 xml:space="preserve">                                      </t>
    </r>
  </si>
  <si>
    <t xml:space="preserve">Naknade za korištenje cestovnog zemljišta                                 </t>
  </si>
  <si>
    <t xml:space="preserve">Naknada za uporabu javnih motornim i priključnim vozila registriranim izvan Republike Hrvatske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</si>
  <si>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</si>
  <si>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Ostali nespomenuti prihodi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</si>
  <si>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</si>
  <si>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</si>
  <si>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Doprinosi na plaće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</si>
  <si>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</si>
  <si>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</si>
  <si>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</si>
  <si>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</si>
  <si>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</rPr>
      <t xml:space="preserve">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</si>
  <si>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</si>
  <si>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</si>
  <si>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Redovno održ.cesta i objekata                                              </t>
  </si>
  <si>
    <r>
      <t xml:space="preserve">Investicijsko održavanje cesta              </t>
    </r>
    <r>
      <rPr>
        <b/>
        <sz val="9.85"/>
        <color indexed="10"/>
        <rFont val="Times New Roman"/>
        <family val="1"/>
      </rPr>
      <t xml:space="preserve">                                </t>
    </r>
  </si>
  <si>
    <r>
      <t xml:space="preserve">Beterment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</si>
  <si>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</si>
  <si>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</si>
  <si>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</si>
  <si>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</si>
  <si>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</si>
  <si>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</si>
  <si>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</si>
  <si>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Računalne usluge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</si>
  <si>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</si>
  <si>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</si>
  <si>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</si>
  <si>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</si>
  <si>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</si>
  <si>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</si>
  <si>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</si>
  <si>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</si>
  <si>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</si>
  <si>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</si>
  <si>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</si>
  <si>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</rPr>
      <t xml:space="preserve">                                                                      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</si>
  <si>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</si>
  <si>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</si>
  <si>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</si>
  <si>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</si>
  <si>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</si>
  <si>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Prijevozna sredstva u cestovnom prometu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</si>
  <si>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</si>
  <si>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</si>
  <si>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</si>
  <si>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</si>
  <si>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</si>
  <si>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</si>
  <si>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</si>
  <si>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</si>
  <si>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</si>
  <si>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</si>
  <si>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</si>
  <si>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</si>
  <si>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</si>
  <si>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</si>
  <si>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</si>
  <si>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</si>
  <si>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</si>
  <si>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</si>
  <si>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</si>
  <si>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</si>
  <si>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</si>
  <si>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</si>
  <si>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</si>
  <si>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</si>
  <si>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</si>
  <si>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</si>
  <si>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</si>
  <si>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</si>
  <si>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</si>
  <si>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</si>
  <si>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</si>
  <si>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</si>
  <si>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</si>
  <si>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</si>
  <si>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</si>
  <si>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</si>
  <si>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</si>
  <si>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</si>
  <si>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</si>
  <si>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</si>
  <si>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</si>
  <si>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</si>
  <si>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</si>
  <si>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</si>
  <si>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</si>
  <si>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</si>
  <si>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</si>
  <si>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</si>
  <si>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</si>
  <si>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</si>
  <si>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</si>
  <si>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</si>
  <si>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</si>
  <si>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</si>
  <si>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</si>
  <si>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</si>
  <si>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</si>
  <si>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</si>
  <si>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</si>
  <si>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</si>
  <si>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t>Kapitalne donacije neprofitnim organizacijama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</si>
  <si>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</si>
  <si>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</si>
  <si>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</si>
  <si>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</si>
  <si>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</si>
  <si>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</si>
  <si>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</si>
  <si>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</si>
  <si>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</si>
  <si>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</si>
  <si>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</si>
  <si>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</si>
  <si>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</si>
  <si>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</si>
  <si>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</si>
  <si>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</si>
  <si>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</si>
  <si>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</si>
  <si>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</si>
  <si>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</si>
  <si>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</si>
  <si>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</si>
  <si>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</rPr>
      <t xml:space="preserve">  </t>
    </r>
  </si>
  <si>
    <t xml:space="preserve">II. POSEBNI DIO           </t>
  </si>
  <si>
    <t>-</t>
  </si>
  <si>
    <t>03</t>
  </si>
  <si>
    <t xml:space="preserve">SUFINANCIRANJE  </t>
  </si>
  <si>
    <t>A1007</t>
  </si>
  <si>
    <t>K2010</t>
  </si>
  <si>
    <t>Stambeni objekti</t>
  </si>
  <si>
    <t>Prihodi od prodaje garđevinskih objekata</t>
  </si>
  <si>
    <t xml:space="preserve">Doprinosi za obvezno zdravstveno osiguranje 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</si>
  <si>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</si>
  <si>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t>Službena, radna i zaštitna odjeća</t>
  </si>
  <si>
    <t>Pristojbe i naknade</t>
  </si>
  <si>
    <r>
      <t xml:space="preserve">Kamate za primljene kredite i zajmove od kreditnih  i ostalih financijskih institucija izvan javnog sektora                                                </t>
    </r>
    <r>
      <rPr>
        <b/>
        <sz val="9.85"/>
        <color indexed="10"/>
        <rFont val="Times New Roman"/>
        <family val="1"/>
      </rPr>
      <t xml:space="preserve">    </t>
    </r>
  </si>
  <si>
    <r>
      <t xml:space="preserve">Tuzemne kreditne institucije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</si>
  <si>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Inozemne kreditne institucije                                           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</si>
  <si>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Negativne tečajne razlike i razlike zbog primjene valutne klauzula                            </t>
    </r>
    <r>
      <rPr>
        <b/>
        <sz val="9.85"/>
        <color indexed="10"/>
        <rFont val="Times New Roman"/>
        <family val="1"/>
      </rPr>
      <t xml:space="preserve">  </t>
    </r>
  </si>
  <si>
    <r>
      <t xml:space="preserve">Ceste, željeznice i ostali prometni objekti               </t>
    </r>
    <r>
      <rPr>
        <b/>
        <sz val="9.85"/>
        <color indexed="10"/>
        <rFont val="Times New Roman"/>
        <family val="1"/>
      </rPr>
      <t xml:space="preserve"> </t>
    </r>
  </si>
  <si>
    <r>
      <t xml:space="preserve">Prihodi od pozitivnih tečajnih razlika  i razlika zbog primjene valutne klauzule                                   </t>
    </r>
    <r>
      <rPr>
        <b/>
        <sz val="10"/>
        <color indexed="10"/>
        <rFont val="Times New Roman"/>
        <family val="1"/>
      </rPr>
      <t xml:space="preserve">  </t>
    </r>
  </si>
  <si>
    <t>Prihodi od pruženih usuga</t>
  </si>
  <si>
    <t>Otplata glavnice primljenih kredita i zajmova od kreditnih  i ostalih financijskih institucija izvan javnog sektora</t>
  </si>
  <si>
    <t xml:space="preserve">Otplata glavnice primljenih kredita od tuzemnih kreditnih institucija izvan javnog sektora   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</si>
  <si>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</si>
  <si>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</si>
  <si>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</si>
  <si>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</si>
  <si>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</si>
  <si>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</si>
  <si>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</si>
  <si>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</si>
  <si>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</si>
  <si>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</si>
  <si>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</si>
  <si>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</si>
  <si>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</si>
  <si>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</si>
  <si>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</si>
  <si>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</si>
  <si>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</si>
  <si>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</si>
  <si>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</si>
  <si>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</si>
  <si>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</si>
  <si>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</si>
  <si>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</si>
  <si>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</si>
  <si>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</si>
  <si>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 xml:space="preserve">Kapitalne donacije </t>
  </si>
  <si>
    <t>Prihod od prodaje prijevoznih sredstava</t>
  </si>
  <si>
    <t>Prijevozna sredstva u cestovnom prometu</t>
  </si>
  <si>
    <t>Plaća</t>
  </si>
  <si>
    <t>Financijski izdaci:</t>
  </si>
  <si>
    <t>Dugotrajna imovina:</t>
  </si>
  <si>
    <t>K2011</t>
  </si>
  <si>
    <t>Prihodi od kamata na dane zajmove</t>
  </si>
  <si>
    <t xml:space="preserve">Korisnička naknada (za prekomjer. upotrebu javne ceste)                 </t>
  </si>
  <si>
    <t>Prihodi od kamata na dane zajmove trgovačkim društvima i obrtnicima izvan javnog sektora</t>
  </si>
  <si>
    <t>Ostala prijevozna sredstva u pomor.i riječkom prometu</t>
  </si>
  <si>
    <t>Tekuće pomoći iz proračuna-Min.poljop.</t>
  </si>
  <si>
    <t xml:space="preserve">IZVRŠENJE FINANCIJSKOG PLANA HRVATSKIH CESTA                                                                                                                                              ZA 2012. GODINU                                                                                                         </t>
  </si>
  <si>
    <t>PROMJENE U STANJU DEPOZITA</t>
  </si>
  <si>
    <t>BROJČANA OZNAKA I NAZIV</t>
  </si>
  <si>
    <t>IZVRŠENJE             2011.</t>
  </si>
  <si>
    <t>IZVORNI PLAN 2012.</t>
  </si>
  <si>
    <t>IZVRŠENJE             2012.</t>
  </si>
  <si>
    <t>INDEKS</t>
  </si>
  <si>
    <t>5=4/2*100</t>
  </si>
  <si>
    <t>6=4/3*100</t>
  </si>
  <si>
    <t>Ostali prihodi od financijske imovine</t>
  </si>
  <si>
    <t>Prihodi od prodaje postrojenja i opreme</t>
  </si>
  <si>
    <t>Uredska oprema i namještaj</t>
  </si>
  <si>
    <t>ULAGANJE U ŽUPANIJSKE I LOKALNE CESTE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</si>
</sst>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\.mm\.dd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.85"/>
      <color indexed="10"/>
      <name val="Times New Roman"/>
      <family val="1"/>
    </font>
    <font>
      <sz val="9.8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4"/>
      <name val="MS Sans Serif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color indexed="17"/>
      <name val="Times New Roman"/>
      <family val="1"/>
    </font>
    <font>
      <sz val="8"/>
      <name val="MS Sans Serif"/>
      <family val="2"/>
    </font>
    <font>
      <b/>
      <sz val="11"/>
      <name val="Times New Roman"/>
      <family val="1"/>
    </font>
    <font>
      <sz val="10"/>
      <color indexed="17"/>
      <name val="MS Sans Serif"/>
      <family val="2"/>
    </font>
    <font>
      <sz val="10"/>
      <color indexed="10"/>
      <name val="MS Sans Serif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.85"/>
      <color indexed="9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46" fillId="15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1" applyNumberFormat="0" applyAlignment="0" applyProtection="0"/>
    <xf numFmtId="0" fontId="51" fillId="0" borderId="6" applyNumberFormat="0" applyFill="0" applyAlignment="0" applyProtection="0"/>
    <xf numFmtId="0" fontId="47" fillId="7" borderId="0" applyNumberFormat="0" applyBorder="0" applyAlignment="0" applyProtection="0"/>
    <xf numFmtId="0" fontId="0" fillId="4" borderId="7" applyNumberFormat="0" applyFon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49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 wrapText="1"/>
      <protection/>
    </xf>
    <xf numFmtId="4" fontId="20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3" fontId="29" fillId="0" borderId="0" xfId="0" applyNumberFormat="1" applyFont="1" applyFill="1" applyBorder="1" applyAlignment="1">
      <alignment vertical="center"/>
    </xf>
    <xf numFmtId="43" fontId="4" fillId="0" borderId="0" xfId="6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3" fontId="25" fillId="0" borderId="11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29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 quotePrefix="1">
      <alignment horizontal="left"/>
    </xf>
    <xf numFmtId="3" fontId="21" fillId="0" borderId="0" xfId="0" applyNumberFormat="1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 wrapText="1"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4" fontId="35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4" fontId="35" fillId="0" borderId="0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20" fillId="0" borderId="12" xfId="52" applyNumberFormat="1" applyFont="1" applyFill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>
      <alignment horizontal="center" vertical="center" wrapText="1"/>
      <protection/>
    </xf>
    <xf numFmtId="4" fontId="20" fillId="0" borderId="12" xfId="53" applyNumberFormat="1" applyFont="1" applyFill="1" applyBorder="1" applyAlignment="1">
      <alignment horizontal="center" vertical="center" wrapText="1"/>
      <protection/>
    </xf>
    <xf numFmtId="3" fontId="40" fillId="0" borderId="12" xfId="52" applyNumberFormat="1" applyFont="1" applyFill="1" applyBorder="1" applyAlignment="1">
      <alignment horizontal="center" vertical="center" wrapText="1"/>
      <protection/>
    </xf>
    <xf numFmtId="4" fontId="40" fillId="0" borderId="12" xfId="53" applyNumberFormat="1" applyFont="1" applyFill="1" applyBorder="1" applyAlignment="1">
      <alignment horizontal="center" vertical="center" wrapText="1"/>
      <protection/>
    </xf>
    <xf numFmtId="4" fontId="20" fillId="0" borderId="12" xfId="53" applyNumberFormat="1" applyFont="1" applyFill="1" applyBorder="1" applyAlignment="1">
      <alignment horizontal="right" vertical="center" wrapText="1"/>
      <protection/>
    </xf>
    <xf numFmtId="4" fontId="40" fillId="0" borderId="12" xfId="53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20" fillId="0" borderId="11" xfId="52" applyNumberFormat="1" applyFont="1" applyFill="1" applyBorder="1" applyAlignment="1">
      <alignment horizontal="center" vertical="center" wrapText="1"/>
      <protection/>
    </xf>
    <xf numFmtId="3" fontId="20" fillId="0" borderId="11" xfId="52" applyNumberFormat="1" applyFont="1" applyFill="1" applyBorder="1" applyAlignment="1">
      <alignment horizontal="center" vertical="center" wrapText="1"/>
      <protection/>
    </xf>
    <xf numFmtId="4" fontId="20" fillId="0" borderId="11" xfId="53" applyNumberFormat="1" applyFont="1" applyFill="1" applyBorder="1" applyAlignment="1">
      <alignment horizontal="center" vertical="center" wrapText="1"/>
      <protection/>
    </xf>
    <xf numFmtId="3" fontId="40" fillId="0" borderId="11" xfId="52" applyNumberFormat="1" applyFont="1" applyFill="1" applyBorder="1" applyAlignment="1">
      <alignment horizontal="center" vertical="center" wrapText="1"/>
      <protection/>
    </xf>
    <xf numFmtId="4" fontId="40" fillId="0" borderId="11" xfId="53" applyNumberFormat="1" applyFont="1" applyFill="1" applyBorder="1" applyAlignment="1">
      <alignment horizontal="center" vertical="center" wrapText="1"/>
      <protection/>
    </xf>
    <xf numFmtId="4" fontId="35" fillId="0" borderId="0" xfId="0" applyNumberFormat="1" applyFont="1" applyFill="1" applyBorder="1" applyAlignment="1" applyProtection="1">
      <alignment horizontal="right" wrapText="1"/>
      <protection/>
    </xf>
    <xf numFmtId="0" fontId="8" fillId="0" borderId="12" xfId="0" applyNumberFormat="1" applyFont="1" applyFill="1" applyBorder="1" applyAlignment="1" applyProtection="1" quotePrefix="1">
      <alignment horizontal="left"/>
      <protection/>
    </xf>
    <xf numFmtId="164" fontId="32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 quotePrefix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left" vertical="justify"/>
    </xf>
    <xf numFmtId="0" fontId="2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 vertical="center"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quotePrefix="1">
      <alignment horizontal="center"/>
    </xf>
    <xf numFmtId="3" fontId="2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 applyProtection="1">
      <alignment horizontal="right" wrapText="1"/>
      <protection/>
    </xf>
    <xf numFmtId="0" fontId="23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4" fontId="20" fillId="0" borderId="0" xfId="0" applyNumberFormat="1" applyFont="1" applyFill="1" applyBorder="1" applyAlignment="1" applyProtection="1">
      <alignment wrapText="1"/>
      <protection/>
    </xf>
    <xf numFmtId="0" fontId="23" fillId="0" borderId="15" xfId="0" applyNumberFormat="1" applyFont="1" applyFill="1" applyBorder="1" applyAlignment="1" applyProtection="1" quotePrefix="1">
      <alignment horizontal="left" wrapText="1"/>
      <protection/>
    </xf>
    <xf numFmtId="0" fontId="24" fillId="0" borderId="15" xfId="0" applyNumberFormat="1" applyFont="1" applyFill="1" applyBorder="1" applyAlignment="1" applyProtection="1">
      <alignment wrapText="1"/>
      <protection/>
    </xf>
    <xf numFmtId="3" fontId="26" fillId="0" borderId="0" xfId="0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 applyProtection="1">
      <alignment/>
      <protection/>
    </xf>
    <xf numFmtId="3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wrapText="1"/>
      <protection/>
    </xf>
    <xf numFmtId="0" fontId="25" fillId="0" borderId="12" xfId="0" applyFont="1" applyFill="1" applyBorder="1" applyAlignment="1" quotePrefix="1">
      <alignment horizontal="left" vertical="center"/>
    </xf>
    <xf numFmtId="0" fontId="25" fillId="0" borderId="12" xfId="0" applyNumberFormat="1" applyFont="1" applyFill="1" applyBorder="1" applyAlignment="1" applyProtection="1">
      <alignment wrapText="1"/>
      <protection/>
    </xf>
    <xf numFmtId="3" fontId="25" fillId="0" borderId="12" xfId="0" applyNumberFormat="1" applyFont="1" applyFill="1" applyBorder="1" applyAlignment="1" applyProtection="1">
      <alignment wrapText="1"/>
      <protection/>
    </xf>
    <xf numFmtId="4" fontId="25" fillId="0" borderId="12" xfId="0" applyNumberFormat="1" applyFont="1" applyFill="1" applyBorder="1" applyAlignment="1" applyProtection="1">
      <alignment wrapText="1"/>
      <protection/>
    </xf>
    <xf numFmtId="3" fontId="25" fillId="0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 quotePrefix="1">
      <alignment horizontal="left" wrapText="1"/>
      <protection/>
    </xf>
    <xf numFmtId="3" fontId="20" fillId="0" borderId="10" xfId="0" applyNumberFormat="1" applyFont="1" applyFill="1" applyBorder="1" applyAlignment="1" applyProtection="1">
      <alignment wrapText="1"/>
      <protection/>
    </xf>
    <xf numFmtId="4" fontId="20" fillId="0" borderId="1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 wrapText="1"/>
      <protection/>
    </xf>
    <xf numFmtId="3" fontId="35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 horizontal="right" wrapText="1"/>
      <protection/>
    </xf>
    <xf numFmtId="4" fontId="35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" fontId="36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0" fillId="0" borderId="1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 quotePrefix="1">
      <alignment horizontal="left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top"/>
    </xf>
    <xf numFmtId="0" fontId="2" fillId="0" borderId="0" xfId="0" applyFont="1" applyFill="1" applyBorder="1" applyAlignment="1" quotePrefix="1">
      <alignment horizontal="left" vertical="center"/>
    </xf>
    <xf numFmtId="4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quotePrefix="1">
      <alignment horizontal="right" vertical="top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quotePrefix="1">
      <alignment horizontal="left" vertical="center"/>
    </xf>
    <xf numFmtId="3" fontId="29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Font="1" applyFill="1" applyBorder="1" applyAlignment="1" quotePrefix="1">
      <alignment horizontal="right" vertical="top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right" vertical="top"/>
      <protection/>
    </xf>
    <xf numFmtId="0" fontId="27" fillId="0" borderId="10" xfId="0" applyFont="1" applyFill="1" applyBorder="1" applyAlignment="1" quotePrefix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 quotePrefix="1">
      <alignment horizontal="center" vertical="center" wrapText="1"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164" fontId="8" fillId="0" borderId="0" xfId="0" applyNumberFormat="1" applyFont="1" applyFill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39" fillId="0" borderId="12" xfId="0" applyFont="1" applyBorder="1" applyAlignment="1" quotePrefix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Polugodišnji-sabor" xfId="52"/>
    <cellStyle name="Obično_prihodi 2005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4.28125" style="1" customWidth="1"/>
    <col min="2" max="2" width="45.28125" style="1" customWidth="1"/>
    <col min="3" max="3" width="14.28125" style="0" customWidth="1"/>
    <col min="4" max="4" width="15.00390625" style="1" customWidth="1"/>
    <col min="5" max="5" width="14.8515625" style="0" customWidth="1"/>
    <col min="6" max="7" width="8.421875" style="0" customWidth="1"/>
    <col min="8" max="8" width="15.8515625" style="0" customWidth="1"/>
    <col min="9" max="9" width="14.28125" style="0" hidden="1" customWidth="1"/>
    <col min="10" max="10" width="16.7109375" style="0" customWidth="1"/>
    <col min="11" max="11" width="11.28125" style="0" hidden="1" customWidth="1"/>
    <col min="12" max="12" width="16.421875" style="0" customWidth="1"/>
    <col min="13" max="13" width="0" style="0" hidden="1" customWidth="1"/>
    <col min="14" max="14" width="15.421875" style="0" customWidth="1"/>
  </cols>
  <sheetData>
    <row r="1" spans="1:4" ht="12.75" customHeight="1" hidden="1">
      <c r="A1" s="282" t="s">
        <v>0</v>
      </c>
      <c r="B1" s="283"/>
      <c r="C1" s="283"/>
      <c r="D1" s="283"/>
    </row>
    <row r="2" spans="1:4" ht="27.75" customHeight="1" hidden="1">
      <c r="A2" s="283"/>
      <c r="B2" s="283"/>
      <c r="C2" s="283"/>
      <c r="D2" s="283"/>
    </row>
    <row r="3" spans="1:7" ht="27.75" customHeight="1">
      <c r="A3" s="286" t="s">
        <v>249</v>
      </c>
      <c r="B3" s="287"/>
      <c r="C3" s="287"/>
      <c r="D3" s="287"/>
      <c r="E3" s="288"/>
      <c r="F3" s="288"/>
      <c r="G3" s="289"/>
    </row>
    <row r="4" spans="1:7" ht="45.75" customHeight="1">
      <c r="A4" s="287"/>
      <c r="B4" s="287"/>
      <c r="C4" s="287"/>
      <c r="D4" s="287"/>
      <c r="E4" s="288"/>
      <c r="F4" s="288"/>
      <c r="G4" s="289"/>
    </row>
    <row r="5" spans="1:7" s="8" customFormat="1" ht="24" customHeight="1">
      <c r="A5" s="284" t="s">
        <v>56</v>
      </c>
      <c r="B5" s="285"/>
      <c r="C5" s="285"/>
      <c r="D5" s="278"/>
      <c r="E5" s="278"/>
      <c r="F5" s="278"/>
      <c r="G5" s="279"/>
    </row>
    <row r="6" spans="1:7" s="1" customFormat="1" ht="24" customHeight="1">
      <c r="A6" s="284" t="s">
        <v>2</v>
      </c>
      <c r="B6" s="285"/>
      <c r="C6" s="285"/>
      <c r="D6" s="278"/>
      <c r="E6" s="278"/>
      <c r="F6" s="278"/>
      <c r="G6" s="279"/>
    </row>
    <row r="7" spans="1:7" s="1" customFormat="1" ht="12" customHeight="1">
      <c r="A7" s="170"/>
      <c r="B7" s="171"/>
      <c r="C7" s="171"/>
      <c r="D7" s="172"/>
      <c r="E7" s="173"/>
      <c r="F7" s="173"/>
      <c r="G7" s="173"/>
    </row>
    <row r="8" spans="1:7" s="1" customFormat="1" ht="27.75" customHeight="1">
      <c r="A8" s="280" t="s">
        <v>251</v>
      </c>
      <c r="B8" s="281"/>
      <c r="C8" s="104" t="s">
        <v>252</v>
      </c>
      <c r="D8" s="105" t="s">
        <v>253</v>
      </c>
      <c r="E8" s="105" t="s">
        <v>254</v>
      </c>
      <c r="F8" s="106" t="s">
        <v>255</v>
      </c>
      <c r="G8" s="106" t="s">
        <v>255</v>
      </c>
    </row>
    <row r="9" spans="1:7" s="1" customFormat="1" ht="12.75" customHeight="1">
      <c r="A9" s="274">
        <v>1</v>
      </c>
      <c r="B9" s="275"/>
      <c r="C9" s="107">
        <v>2</v>
      </c>
      <c r="D9" s="107">
        <v>3</v>
      </c>
      <c r="E9" s="107">
        <v>4</v>
      </c>
      <c r="F9" s="108" t="s">
        <v>256</v>
      </c>
      <c r="G9" s="108" t="s">
        <v>257</v>
      </c>
    </row>
    <row r="10" spans="1:12" s="1" customFormat="1" ht="22.5" customHeight="1">
      <c r="A10" s="174">
        <v>6</v>
      </c>
      <c r="B10" s="110" t="s">
        <v>29</v>
      </c>
      <c r="C10" s="175">
        <f>prihodi!D5</f>
        <v>1507296514</v>
      </c>
      <c r="D10" s="175">
        <f>prihodi!E5</f>
        <v>1450700000</v>
      </c>
      <c r="E10" s="175">
        <f>prihodi!F5</f>
        <v>1470028316.6499999</v>
      </c>
      <c r="F10" s="176">
        <f>E10/C10*100</f>
        <v>97.5274806911681</v>
      </c>
      <c r="G10" s="176">
        <f>E10/D10*100</f>
        <v>101.33234415454606</v>
      </c>
      <c r="H10" s="2"/>
      <c r="L10" s="2"/>
    </row>
    <row r="11" spans="1:12" s="1" customFormat="1" ht="22.5" customHeight="1">
      <c r="A11" s="174">
        <v>7</v>
      </c>
      <c r="B11" s="110" t="s">
        <v>26</v>
      </c>
      <c r="C11" s="175">
        <f>prihodi!D34</f>
        <v>5367937</v>
      </c>
      <c r="D11" s="175">
        <f>prihodi!E34</f>
        <v>0</v>
      </c>
      <c r="E11" s="175">
        <f>prihodi!F34</f>
        <v>114532</v>
      </c>
      <c r="F11" s="176">
        <f>E11/C11*100</f>
        <v>2.133631598135373</v>
      </c>
      <c r="G11" s="177"/>
      <c r="L11" s="2"/>
    </row>
    <row r="12" spans="1:12" s="1" customFormat="1" ht="22.5" customHeight="1">
      <c r="A12" s="174">
        <v>3</v>
      </c>
      <c r="B12" s="110" t="s">
        <v>112</v>
      </c>
      <c r="C12" s="68">
        <f>'rashodi-opći dio'!D5</f>
        <v>1315027772</v>
      </c>
      <c r="D12" s="68">
        <f>'rashodi-opći dio'!E5</f>
        <v>1430545000</v>
      </c>
      <c r="E12" s="68">
        <f>'rashodi-opći dio'!F5</f>
        <v>1322494457</v>
      </c>
      <c r="F12" s="176">
        <f>E12/C12*100</f>
        <v>100.56779675372513</v>
      </c>
      <c r="G12" s="176">
        <f>E12/D12*100</f>
        <v>92.44689660234387</v>
      </c>
      <c r="H12" s="2"/>
      <c r="J12" s="2"/>
      <c r="L12" s="2"/>
    </row>
    <row r="13" spans="1:14" s="1" customFormat="1" ht="22.5" customHeight="1">
      <c r="A13" s="174">
        <v>4</v>
      </c>
      <c r="B13" s="110" t="s">
        <v>27</v>
      </c>
      <c r="C13" s="68">
        <f>'rashodi-opći dio'!D64</f>
        <v>998340243</v>
      </c>
      <c r="D13" s="68">
        <f>'rashodi-opći dio'!E64</f>
        <v>1488155000</v>
      </c>
      <c r="E13" s="68">
        <f>'rashodi-opći dio'!F64</f>
        <v>1323119351</v>
      </c>
      <c r="F13" s="176">
        <f>E13/C13*100</f>
        <v>132.53190585847193</v>
      </c>
      <c r="G13" s="176">
        <f>E13/D13*100</f>
        <v>88.91004975960165</v>
      </c>
      <c r="H13" s="2"/>
      <c r="I13" s="2"/>
      <c r="J13" s="2"/>
      <c r="K13" s="2"/>
      <c r="L13" s="2"/>
      <c r="M13" s="2"/>
      <c r="N13" s="2"/>
    </row>
    <row r="14" spans="1:14" s="15" customFormat="1" ht="22.5" customHeight="1">
      <c r="A14" s="174"/>
      <c r="B14" s="110" t="s">
        <v>28</v>
      </c>
      <c r="C14" s="68">
        <f>C10+C11-C12-C13</f>
        <v>-800703564</v>
      </c>
      <c r="D14" s="68">
        <f>D10+D11-D12-D13</f>
        <v>-1468000000</v>
      </c>
      <c r="E14" s="68">
        <f>E10+E11-E12-E13</f>
        <v>-1175470959.3500001</v>
      </c>
      <c r="F14" s="176">
        <f>E14/C14*100</f>
        <v>146.8047617370166</v>
      </c>
      <c r="G14" s="176">
        <f>E14/D14*100</f>
        <v>80.0729536341962</v>
      </c>
      <c r="H14" s="12"/>
      <c r="I14" s="12"/>
      <c r="J14" s="12"/>
      <c r="K14" s="12"/>
      <c r="L14" s="12"/>
      <c r="M14" s="12"/>
      <c r="N14" s="12"/>
    </row>
    <row r="15" spans="1:14" s="1" customFormat="1" ht="15" customHeight="1">
      <c r="A15" s="178"/>
      <c r="B15" s="171"/>
      <c r="C15" s="179"/>
      <c r="D15" s="180"/>
      <c r="E15" s="180"/>
      <c r="F15" s="180"/>
      <c r="G15" s="181"/>
      <c r="H15" s="2"/>
      <c r="I15" s="2"/>
      <c r="J15" s="2"/>
      <c r="K15" s="2"/>
      <c r="L15" s="2"/>
      <c r="M15" s="2"/>
      <c r="N15" s="2"/>
    </row>
    <row r="16" spans="1:7" s="5" customFormat="1" ht="24" customHeight="1">
      <c r="A16" s="276" t="s">
        <v>34</v>
      </c>
      <c r="B16" s="277"/>
      <c r="C16" s="277"/>
      <c r="D16" s="278"/>
      <c r="E16" s="278"/>
      <c r="F16" s="278"/>
      <c r="G16" s="279"/>
    </row>
    <row r="17" spans="1:7" s="5" customFormat="1" ht="16.5" customHeight="1">
      <c r="A17" s="182"/>
      <c r="B17" s="183"/>
      <c r="C17" s="171"/>
      <c r="D17" s="184"/>
      <c r="E17" s="21"/>
      <c r="F17" s="21"/>
      <c r="G17" s="185"/>
    </row>
    <row r="18" spans="1:7" s="1" customFormat="1" ht="27.75" customHeight="1">
      <c r="A18" s="280" t="s">
        <v>251</v>
      </c>
      <c r="B18" s="281"/>
      <c r="C18" s="104" t="s">
        <v>252</v>
      </c>
      <c r="D18" s="105" t="s">
        <v>253</v>
      </c>
      <c r="E18" s="105" t="s">
        <v>254</v>
      </c>
      <c r="F18" s="106" t="s">
        <v>255</v>
      </c>
      <c r="G18" s="106" t="s">
        <v>255</v>
      </c>
    </row>
    <row r="19" spans="1:7" s="1" customFormat="1" ht="12.75" customHeight="1">
      <c r="A19" s="274">
        <v>1</v>
      </c>
      <c r="B19" s="275"/>
      <c r="C19" s="107">
        <v>2</v>
      </c>
      <c r="D19" s="107">
        <v>3</v>
      </c>
      <c r="E19" s="107">
        <v>4</v>
      </c>
      <c r="F19" s="108" t="s">
        <v>256</v>
      </c>
      <c r="G19" s="108" t="s">
        <v>257</v>
      </c>
    </row>
    <row r="20" spans="1:18" s="5" customFormat="1" ht="32.25">
      <c r="A20" s="174">
        <v>8</v>
      </c>
      <c r="B20" s="195" t="s">
        <v>24</v>
      </c>
      <c r="C20" s="186">
        <f>'račun financiranja'!D5</f>
        <v>1360198673</v>
      </c>
      <c r="D20" s="186">
        <f>'račun financiranja'!E5</f>
        <v>2461410000</v>
      </c>
      <c r="E20" s="186">
        <f>'račun financiranja'!F5</f>
        <v>1912407519</v>
      </c>
      <c r="F20" s="187">
        <f>E20/C20*100</f>
        <v>140.5976609859551</v>
      </c>
      <c r="G20" s="187">
        <f>E20/D20*100</f>
        <v>77.69561019903226</v>
      </c>
      <c r="J20" s="2"/>
      <c r="K20" s="2"/>
      <c r="L20" s="2"/>
      <c r="M20" s="1"/>
      <c r="N20" s="2"/>
      <c r="O20" s="1"/>
      <c r="P20" s="1"/>
      <c r="Q20" s="1"/>
      <c r="R20" s="1"/>
    </row>
    <row r="21" spans="1:7" s="5" customFormat="1" ht="32.25">
      <c r="A21" s="174">
        <v>5</v>
      </c>
      <c r="B21" s="195" t="s">
        <v>25</v>
      </c>
      <c r="C21" s="175">
        <f>'račun financiranja'!D11</f>
        <v>424429736</v>
      </c>
      <c r="D21" s="175">
        <f>'račun financiranja'!E11</f>
        <v>993410000</v>
      </c>
      <c r="E21" s="175">
        <f>'račun financiranja'!F11</f>
        <v>993410000</v>
      </c>
      <c r="F21" s="176">
        <f>E21/C21*100</f>
        <v>234.0575873317227</v>
      </c>
      <c r="G21" s="176">
        <f>E21/D21*100</f>
        <v>100</v>
      </c>
    </row>
    <row r="22" spans="1:7" s="5" customFormat="1" ht="22.5" customHeight="1">
      <c r="A22" s="174"/>
      <c r="B22" s="110" t="s">
        <v>250</v>
      </c>
      <c r="C22" s="175">
        <v>-135065373</v>
      </c>
      <c r="D22" s="175">
        <v>0</v>
      </c>
      <c r="E22" s="175">
        <v>256473440</v>
      </c>
      <c r="F22" s="176">
        <f>E22/C22*100</f>
        <v>-189.88837353597654</v>
      </c>
      <c r="G22" s="177"/>
    </row>
    <row r="23" spans="1:7" s="5" customFormat="1" ht="22.5" customHeight="1">
      <c r="A23" s="174"/>
      <c r="B23" s="110" t="s">
        <v>53</v>
      </c>
      <c r="C23" s="68">
        <f>C20-C21+C22</f>
        <v>800703564</v>
      </c>
      <c r="D23" s="68">
        <f>D20-D21</f>
        <v>1468000000</v>
      </c>
      <c r="E23" s="68">
        <f>E20-E21+E22</f>
        <v>1175470959</v>
      </c>
      <c r="F23" s="188">
        <f>E23/C23*100</f>
        <v>146.804761693305</v>
      </c>
      <c r="G23" s="188">
        <f>E23/D23*100</f>
        <v>80.07295361035422</v>
      </c>
    </row>
    <row r="24" spans="1:7" s="5" customFormat="1" ht="18" customHeight="1">
      <c r="A24" s="189"/>
      <c r="B24" s="190"/>
      <c r="C24" s="190"/>
      <c r="D24" s="191"/>
      <c r="E24" s="191"/>
      <c r="F24" s="191"/>
      <c r="G24" s="192"/>
    </row>
    <row r="25" spans="1:7" s="5" customFormat="1" ht="23.25" customHeight="1">
      <c r="A25" s="174"/>
      <c r="B25" s="110" t="s">
        <v>55</v>
      </c>
      <c r="C25" s="68">
        <f>C14+C23</f>
        <v>0</v>
      </c>
      <c r="D25" s="68">
        <f>D14+D23</f>
        <v>0</v>
      </c>
      <c r="E25" s="68">
        <f>E14+E23</f>
        <v>-0.35000014305114746</v>
      </c>
      <c r="F25" s="193"/>
      <c r="G25" s="177"/>
    </row>
    <row r="26" spans="1:4" s="5" customFormat="1" ht="18" customHeight="1">
      <c r="A26" s="6"/>
      <c r="B26" s="7"/>
      <c r="C26" s="7"/>
      <c r="D26" s="194"/>
    </row>
    <row r="27" spans="1:4" s="5" customFormat="1" ht="18" customHeight="1">
      <c r="A27" s="6"/>
      <c r="B27" s="7"/>
      <c r="C27" s="7"/>
      <c r="D27" s="194"/>
    </row>
    <row r="28" spans="4:7" s="1" customFormat="1" ht="12.75">
      <c r="D28" s="2"/>
      <c r="E28" s="2"/>
      <c r="F28" s="2"/>
      <c r="G28" s="2"/>
    </row>
    <row r="29" spans="4:7" s="1" customFormat="1" ht="12.75">
      <c r="D29" s="2"/>
      <c r="E29" s="2"/>
      <c r="F29" s="2"/>
      <c r="G29" s="2"/>
    </row>
    <row r="30" spans="4:7" s="1" customFormat="1" ht="12.75">
      <c r="D30" s="2"/>
      <c r="E30" s="2"/>
      <c r="F30" s="2"/>
      <c r="G30" s="2"/>
    </row>
    <row r="31" spans="4:7" s="1" customFormat="1" ht="12.75">
      <c r="D31" s="2"/>
      <c r="E31" s="2"/>
      <c r="F31" s="2"/>
      <c r="G31" s="2"/>
    </row>
    <row r="32" spans="4:7" s="1" customFormat="1" ht="12.75">
      <c r="D32" s="2"/>
      <c r="E32" s="2"/>
      <c r="F32" s="2"/>
      <c r="G32" s="2"/>
    </row>
    <row r="33" spans="4:7" s="1" customFormat="1" ht="12.75">
      <c r="D33" s="2"/>
      <c r="E33" s="2"/>
      <c r="F33" s="2"/>
      <c r="G33" s="2"/>
    </row>
    <row r="34" s="1" customFormat="1" ht="12.75">
      <c r="D34" s="2"/>
    </row>
    <row r="35" s="1" customFormat="1" ht="12.75">
      <c r="D35" s="2"/>
    </row>
    <row r="36" s="1" customFormat="1" ht="12.75">
      <c r="D36" s="2"/>
    </row>
    <row r="37" s="1" customFormat="1" ht="12.75">
      <c r="D37" s="2"/>
    </row>
    <row r="38" s="1" customFormat="1" ht="12.75">
      <c r="D38" s="2"/>
    </row>
    <row r="39" s="1" customFormat="1" ht="12.75">
      <c r="D39" s="2"/>
    </row>
    <row r="40" s="1" customFormat="1" ht="12.75">
      <c r="D40" s="2"/>
    </row>
    <row r="41" s="1" customFormat="1" ht="12.75">
      <c r="D41" s="2"/>
    </row>
    <row r="42" s="1" customFormat="1" ht="12.75">
      <c r="D42" s="2"/>
    </row>
    <row r="43" s="1" customFormat="1" ht="12.75">
      <c r="D43" s="2"/>
    </row>
    <row r="44" s="1" customFormat="1" ht="12.75">
      <c r="D44" s="2"/>
    </row>
    <row r="45" s="1" customFormat="1" ht="12.75">
      <c r="D45" s="2"/>
    </row>
    <row r="46" s="1" customFormat="1" ht="12.75">
      <c r="D46" s="2"/>
    </row>
    <row r="47" s="1" customFormat="1" ht="12.75">
      <c r="D47" s="2"/>
    </row>
    <row r="48" s="1" customFormat="1" ht="12.75">
      <c r="D48" s="2"/>
    </row>
    <row r="49" s="1" customFormat="1" ht="12.75">
      <c r="D49" s="2"/>
    </row>
    <row r="50" s="1" customFormat="1" ht="12.75">
      <c r="D50" s="2"/>
    </row>
    <row r="51" s="1" customFormat="1" ht="12.75">
      <c r="D51" s="2"/>
    </row>
    <row r="52" s="1" customFormat="1" ht="12.75">
      <c r="D52" s="2"/>
    </row>
    <row r="53" s="1" customFormat="1" ht="12.75">
      <c r="D53" s="2"/>
    </row>
    <row r="54" s="1" customFormat="1" ht="12.75">
      <c r="D54" s="2"/>
    </row>
    <row r="55" s="1" customFormat="1" ht="12.75">
      <c r="D55" s="2"/>
    </row>
    <row r="56" s="1" customFormat="1" ht="12.75">
      <c r="D56" s="2"/>
    </row>
    <row r="57" s="1" customFormat="1" ht="12.75">
      <c r="D57" s="2"/>
    </row>
    <row r="58" s="1" customFormat="1" ht="12.75">
      <c r="D58" s="2"/>
    </row>
    <row r="59" s="1" customFormat="1" ht="12.75">
      <c r="D59" s="2"/>
    </row>
    <row r="60" s="1" customFormat="1" ht="12.75">
      <c r="D60" s="2"/>
    </row>
    <row r="61" s="1" customFormat="1" ht="12.75">
      <c r="D61" s="2"/>
    </row>
    <row r="62" s="1" customFormat="1" ht="12.75">
      <c r="D62" s="2"/>
    </row>
    <row r="63" s="1" customFormat="1" ht="12.75">
      <c r="D63" s="2"/>
    </row>
    <row r="64" s="1" customFormat="1" ht="12.75">
      <c r="D64" s="2"/>
    </row>
    <row r="65" s="1" customFormat="1" ht="12.75">
      <c r="D65" s="2"/>
    </row>
    <row r="66" s="1" customFormat="1" ht="12.75">
      <c r="D66" s="2"/>
    </row>
    <row r="67" s="1" customFormat="1" ht="12.75">
      <c r="D67" s="2"/>
    </row>
    <row r="68" s="1" customFormat="1" ht="12.75">
      <c r="D68" s="2"/>
    </row>
    <row r="69" s="1" customFormat="1" ht="12.75">
      <c r="D69" s="2"/>
    </row>
    <row r="70" s="1" customFormat="1" ht="12.75">
      <c r="D70" s="2"/>
    </row>
    <row r="71" s="1" customFormat="1" ht="12.75">
      <c r="D71" s="2"/>
    </row>
    <row r="72" s="1" customFormat="1" ht="12.75">
      <c r="D72" s="2"/>
    </row>
    <row r="73" s="1" customFormat="1" ht="12.75">
      <c r="D73" s="2"/>
    </row>
    <row r="74" s="1" customFormat="1" ht="12.75">
      <c r="D74" s="2"/>
    </row>
    <row r="75" s="1" customFormat="1" ht="12.75">
      <c r="D75" s="2"/>
    </row>
    <row r="76" s="1" customFormat="1" ht="12.75">
      <c r="D76" s="2"/>
    </row>
    <row r="77" s="1" customFormat="1" ht="12.75">
      <c r="D77" s="2"/>
    </row>
    <row r="78" s="1" customFormat="1" ht="12.75">
      <c r="D78" s="2"/>
    </row>
    <row r="79" s="1" customFormat="1" ht="12.75">
      <c r="D79" s="2"/>
    </row>
    <row r="80" s="1" customFormat="1" ht="12.75">
      <c r="D80" s="2"/>
    </row>
    <row r="81" s="1" customFormat="1" ht="12.75">
      <c r="D81" s="2"/>
    </row>
    <row r="82" s="1" customFormat="1" ht="12.75">
      <c r="D82" s="2"/>
    </row>
    <row r="83" s="1" customFormat="1" ht="12.75">
      <c r="D83" s="2"/>
    </row>
    <row r="84" s="1" customFormat="1" ht="12.75">
      <c r="D84" s="2"/>
    </row>
    <row r="85" s="1" customFormat="1" ht="12.75">
      <c r="D85" s="2"/>
    </row>
    <row r="86" s="1" customFormat="1" ht="12.75">
      <c r="D86" s="2"/>
    </row>
    <row r="87" s="1" customFormat="1" ht="12.75">
      <c r="D87" s="2"/>
    </row>
    <row r="88" s="1" customFormat="1" ht="12.75">
      <c r="D88" s="2"/>
    </row>
    <row r="89" s="1" customFormat="1" ht="12.75">
      <c r="D89" s="2"/>
    </row>
    <row r="90" s="1" customFormat="1" ht="12.75">
      <c r="D90" s="2"/>
    </row>
    <row r="91" s="1" customFormat="1" ht="12.75">
      <c r="D91" s="2"/>
    </row>
    <row r="92" s="1" customFormat="1" ht="12.75">
      <c r="D92" s="2"/>
    </row>
    <row r="93" s="1" customFormat="1" ht="12.75">
      <c r="D93" s="2"/>
    </row>
    <row r="94" s="1" customFormat="1" ht="12.75">
      <c r="D94" s="2"/>
    </row>
    <row r="95" s="1" customFormat="1" ht="12.75">
      <c r="D95" s="2"/>
    </row>
    <row r="96" s="1" customFormat="1" ht="12.75">
      <c r="D96" s="2"/>
    </row>
    <row r="97" s="1" customFormat="1" ht="12.75">
      <c r="D97" s="2"/>
    </row>
    <row r="98" s="1" customFormat="1" ht="12.75">
      <c r="D98" s="2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</sheetData>
  <sheetProtection/>
  <mergeCells count="9">
    <mergeCell ref="A19:B19"/>
    <mergeCell ref="A16:G16"/>
    <mergeCell ref="A18:B18"/>
    <mergeCell ref="A1:D2"/>
    <mergeCell ref="A6:G6"/>
    <mergeCell ref="A5:G5"/>
    <mergeCell ref="A3:G4"/>
    <mergeCell ref="A8:B8"/>
    <mergeCell ref="A9:B9"/>
  </mergeCells>
  <printOptions horizontalCentered="1"/>
  <pageMargins left="0.38" right="0.41" top="0.6299212598425197" bottom="0.69" header="0.31496062992125984" footer="0.4"/>
  <pageSetup firstPageNumber="424" useFirstPageNumber="1"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8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.140625" style="31" bestFit="1" customWidth="1"/>
    <col min="2" max="2" width="4.8515625" style="4" bestFit="1" customWidth="1"/>
    <col min="3" max="3" width="48.57421875" style="0" customWidth="1"/>
    <col min="4" max="4" width="13.00390625" style="0" customWidth="1"/>
    <col min="5" max="5" width="13.8515625" style="0" customWidth="1"/>
    <col min="6" max="6" width="12.57421875" style="0" customWidth="1"/>
    <col min="7" max="8" width="8.140625" style="98" customWidth="1"/>
  </cols>
  <sheetData>
    <row r="1" spans="1:8" s="1" customFormat="1" ht="31.5" customHeight="1">
      <c r="A1" s="284" t="s">
        <v>2</v>
      </c>
      <c r="B1" s="284"/>
      <c r="C1" s="284"/>
      <c r="D1" s="284"/>
      <c r="E1" s="284"/>
      <c r="F1" s="284"/>
      <c r="G1" s="284"/>
      <c r="H1" s="284"/>
    </row>
    <row r="2" spans="1:8" s="1" customFormat="1" ht="27.75" customHeight="1">
      <c r="A2" s="293" t="s">
        <v>113</v>
      </c>
      <c r="B2" s="294"/>
      <c r="C2" s="294"/>
      <c r="D2" s="294"/>
      <c r="E2" s="294"/>
      <c r="F2" s="294"/>
      <c r="G2" s="294"/>
      <c r="H2" s="295"/>
    </row>
    <row r="3" spans="1:8" s="1" customFormat="1" ht="27.75" customHeight="1">
      <c r="A3" s="290" t="s">
        <v>251</v>
      </c>
      <c r="B3" s="291"/>
      <c r="C3" s="291"/>
      <c r="D3" s="89" t="s">
        <v>252</v>
      </c>
      <c r="E3" s="89" t="s">
        <v>253</v>
      </c>
      <c r="F3" s="89" t="s">
        <v>254</v>
      </c>
      <c r="G3" s="93" t="s">
        <v>255</v>
      </c>
      <c r="H3" s="93" t="s">
        <v>255</v>
      </c>
    </row>
    <row r="4" spans="1:8" s="1" customFormat="1" ht="12.75" customHeight="1">
      <c r="A4" s="292">
        <v>1</v>
      </c>
      <c r="B4" s="292"/>
      <c r="C4" s="292"/>
      <c r="D4" s="91">
        <v>2</v>
      </c>
      <c r="E4" s="91">
        <v>3</v>
      </c>
      <c r="F4" s="91">
        <v>4</v>
      </c>
      <c r="G4" s="94" t="s">
        <v>256</v>
      </c>
      <c r="H4" s="94" t="s">
        <v>257</v>
      </c>
    </row>
    <row r="5" spans="1:8" s="1" customFormat="1" ht="24.75" customHeight="1">
      <c r="A5" s="227">
        <v>6</v>
      </c>
      <c r="B5" s="196"/>
      <c r="C5" s="197" t="s">
        <v>29</v>
      </c>
      <c r="D5" s="198">
        <f>D6+D10+D25+D30</f>
        <v>1507296514</v>
      </c>
      <c r="E5" s="198">
        <f>E6+E10+E25+E30</f>
        <v>1450700000</v>
      </c>
      <c r="F5" s="198">
        <f>F6+F10+F25+F30</f>
        <v>1470028316.6499999</v>
      </c>
      <c r="G5" s="199">
        <f>F5/D5*100</f>
        <v>97.5274806911681</v>
      </c>
      <c r="H5" s="199">
        <f aca="true" t="shared" si="0" ref="H5:H12">F5/E5*100</f>
        <v>101.33234415454606</v>
      </c>
    </row>
    <row r="6" spans="1:8" s="1" customFormat="1" ht="27.75" customHeight="1">
      <c r="A6" s="225">
        <v>63</v>
      </c>
      <c r="B6" s="19"/>
      <c r="C6" s="200" t="s">
        <v>216</v>
      </c>
      <c r="D6" s="201">
        <f>D7</f>
        <v>1439797364</v>
      </c>
      <c r="E6" s="201">
        <f>E7</f>
        <v>1399043224</v>
      </c>
      <c r="F6" s="201">
        <f>F7</f>
        <v>1408055631.8</v>
      </c>
      <c r="G6" s="202">
        <f aca="true" t="shared" si="1" ref="G6:G41">F6/D6*100</f>
        <v>97.79540281197514</v>
      </c>
      <c r="H6" s="202">
        <f t="shared" si="0"/>
        <v>100.64418365675884</v>
      </c>
    </row>
    <row r="7" spans="1:8" s="1" customFormat="1" ht="13.5" customHeight="1">
      <c r="A7" s="32">
        <v>633</v>
      </c>
      <c r="B7" s="19"/>
      <c r="C7" s="203" t="s">
        <v>30</v>
      </c>
      <c r="D7" s="201">
        <f>D8+D9</f>
        <v>1439797364</v>
      </c>
      <c r="E7" s="201">
        <f>E8+E9</f>
        <v>1399043224</v>
      </c>
      <c r="F7" s="201">
        <f>F8+F9</f>
        <v>1408055631.8</v>
      </c>
      <c r="G7" s="202">
        <f t="shared" si="1"/>
        <v>97.79540281197514</v>
      </c>
      <c r="H7" s="202">
        <f t="shared" si="0"/>
        <v>100.64418365675884</v>
      </c>
    </row>
    <row r="8" spans="1:8" s="1" customFormat="1" ht="13.5" customHeight="1">
      <c r="A8" s="32"/>
      <c r="B8" s="19">
        <v>6331</v>
      </c>
      <c r="C8" s="204" t="s">
        <v>248</v>
      </c>
      <c r="D8" s="63"/>
      <c r="E8" s="80">
        <v>3643224</v>
      </c>
      <c r="F8" s="63">
        <v>3643223</v>
      </c>
      <c r="G8" s="95"/>
      <c r="H8" s="109">
        <f t="shared" si="0"/>
        <v>99.9999725517838</v>
      </c>
    </row>
    <row r="9" spans="1:8" s="1" customFormat="1" ht="13.5" customHeight="1">
      <c r="A9" s="32"/>
      <c r="B9" s="19">
        <v>6332</v>
      </c>
      <c r="C9" s="205" t="s">
        <v>31</v>
      </c>
      <c r="D9" s="77">
        <v>1439797364</v>
      </c>
      <c r="E9" s="80">
        <v>1395400000</v>
      </c>
      <c r="F9" s="77">
        <v>1404412408.8</v>
      </c>
      <c r="G9" s="206">
        <f t="shared" si="1"/>
        <v>97.54236560749808</v>
      </c>
      <c r="H9" s="109">
        <f t="shared" si="0"/>
        <v>100.6458656155941</v>
      </c>
    </row>
    <row r="10" spans="1:8" s="1" customFormat="1" ht="13.5" customHeight="1">
      <c r="A10" s="32">
        <v>64</v>
      </c>
      <c r="B10" s="19"/>
      <c r="C10" s="207" t="s">
        <v>32</v>
      </c>
      <c r="D10" s="51">
        <f>D11+D17+D23</f>
        <v>55414784</v>
      </c>
      <c r="E10" s="51">
        <f>E11+E17+E23</f>
        <v>42540000</v>
      </c>
      <c r="F10" s="51">
        <f>F11+F17+F23</f>
        <v>49704531.02</v>
      </c>
      <c r="G10" s="208">
        <f t="shared" si="1"/>
        <v>89.69543401991787</v>
      </c>
      <c r="H10" s="208">
        <f t="shared" si="0"/>
        <v>116.84186887635168</v>
      </c>
    </row>
    <row r="11" spans="1:8" s="1" customFormat="1" ht="13.5" customHeight="1">
      <c r="A11" s="32">
        <v>641</v>
      </c>
      <c r="B11" s="19"/>
      <c r="C11" s="207" t="s">
        <v>33</v>
      </c>
      <c r="D11" s="51">
        <f>SUM(D12:D16)</f>
        <v>19382471</v>
      </c>
      <c r="E11" s="51">
        <f>SUM(E12:E15)</f>
        <v>9800000</v>
      </c>
      <c r="F11" s="51">
        <f>SUM(F12:F15)</f>
        <v>17116601.1</v>
      </c>
      <c r="G11" s="208">
        <f t="shared" si="1"/>
        <v>88.30969539435917</v>
      </c>
      <c r="H11" s="208">
        <f t="shared" si="0"/>
        <v>174.6591948979592</v>
      </c>
    </row>
    <row r="12" spans="1:8" s="1" customFormat="1" ht="13.5" customHeight="1">
      <c r="A12" s="32"/>
      <c r="B12" s="19">
        <v>6413</v>
      </c>
      <c r="C12" s="20" t="s">
        <v>59</v>
      </c>
      <c r="D12" s="209">
        <v>6965851</v>
      </c>
      <c r="E12" s="210">
        <v>5690000</v>
      </c>
      <c r="F12" s="209">
        <v>5503773</v>
      </c>
      <c r="G12" s="211">
        <f t="shared" si="1"/>
        <v>79.01077700341278</v>
      </c>
      <c r="H12" s="212">
        <f t="shared" si="0"/>
        <v>96.72711775043936</v>
      </c>
    </row>
    <row r="13" spans="1:8" s="1" customFormat="1" ht="13.5" customHeight="1">
      <c r="A13" s="32"/>
      <c r="B13" s="19">
        <v>6414</v>
      </c>
      <c r="C13" s="20" t="s">
        <v>60</v>
      </c>
      <c r="D13" s="209">
        <v>29995</v>
      </c>
      <c r="E13" s="210">
        <v>10000</v>
      </c>
      <c r="F13" s="209">
        <v>6968</v>
      </c>
      <c r="G13" s="211">
        <f t="shared" si="1"/>
        <v>23.230538423070513</v>
      </c>
      <c r="H13" s="212" t="s">
        <v>192</v>
      </c>
    </row>
    <row r="14" spans="1:8" s="1" customFormat="1" ht="25.5" customHeight="1">
      <c r="A14" s="32"/>
      <c r="B14" s="213">
        <v>6415</v>
      </c>
      <c r="C14" s="20" t="s">
        <v>208</v>
      </c>
      <c r="D14" s="209">
        <v>8023208</v>
      </c>
      <c r="E14" s="210">
        <v>4000000</v>
      </c>
      <c r="F14" s="209">
        <v>11267612</v>
      </c>
      <c r="G14" s="211">
        <f t="shared" si="1"/>
        <v>140.4377401159237</v>
      </c>
      <c r="H14" s="212" t="s">
        <v>192</v>
      </c>
    </row>
    <row r="15" spans="1:8" s="1" customFormat="1" ht="13.5" customHeight="1">
      <c r="A15" s="32"/>
      <c r="B15" s="19">
        <v>6416</v>
      </c>
      <c r="C15" s="20" t="s">
        <v>61</v>
      </c>
      <c r="D15" s="214">
        <v>344166</v>
      </c>
      <c r="E15" s="210">
        <v>100000</v>
      </c>
      <c r="F15" s="214">
        <v>338248.1</v>
      </c>
      <c r="G15" s="215">
        <f t="shared" si="1"/>
        <v>98.28050998646002</v>
      </c>
      <c r="H15" s="212">
        <f aca="true" t="shared" si="2" ref="H15:H24">F15/E15*100</f>
        <v>338.24809999999997</v>
      </c>
    </row>
    <row r="16" spans="1:8" s="1" customFormat="1" ht="13.5" customHeight="1">
      <c r="A16" s="32"/>
      <c r="B16" s="19">
        <v>6419</v>
      </c>
      <c r="C16" s="20" t="s">
        <v>258</v>
      </c>
      <c r="D16" s="214">
        <v>4019251</v>
      </c>
      <c r="E16" s="210"/>
      <c r="F16" s="214"/>
      <c r="G16" s="215">
        <f t="shared" si="1"/>
        <v>0</v>
      </c>
      <c r="H16" s="212"/>
    </row>
    <row r="17" spans="1:8" s="1" customFormat="1" ht="13.5" customHeight="1">
      <c r="A17" s="32">
        <v>642</v>
      </c>
      <c r="B17" s="19"/>
      <c r="C17" s="207" t="s">
        <v>35</v>
      </c>
      <c r="D17" s="51">
        <f>SUM(D18:D18)</f>
        <v>36032313</v>
      </c>
      <c r="E17" s="51">
        <f>SUM(E18:E18)</f>
        <v>32140000</v>
      </c>
      <c r="F17" s="51">
        <f>SUM(F18:F18)</f>
        <v>31613736</v>
      </c>
      <c r="G17" s="208">
        <f t="shared" si="1"/>
        <v>87.73718190114523</v>
      </c>
      <c r="H17" s="208">
        <f t="shared" si="2"/>
        <v>98.36258867454885</v>
      </c>
    </row>
    <row r="18" spans="1:8" s="1" customFormat="1" ht="13.5" customHeight="1">
      <c r="A18" s="32"/>
      <c r="B18" s="19">
        <v>6424</v>
      </c>
      <c r="C18" s="216" t="s">
        <v>62</v>
      </c>
      <c r="D18" s="136">
        <f>SUM(D19:D22)</f>
        <v>36032313</v>
      </c>
      <c r="E18" s="136">
        <f>SUM(E19:E22)</f>
        <v>32140000</v>
      </c>
      <c r="F18" s="136">
        <f>SUM(F19:F22)</f>
        <v>31613736</v>
      </c>
      <c r="G18" s="46">
        <f t="shared" si="1"/>
        <v>87.73718190114523</v>
      </c>
      <c r="H18" s="46">
        <f t="shared" si="2"/>
        <v>98.36258867454885</v>
      </c>
    </row>
    <row r="19" spans="1:8" s="1" customFormat="1" ht="13.5" customHeight="1">
      <c r="A19" s="32"/>
      <c r="B19" s="19"/>
      <c r="C19" s="20" t="s">
        <v>63</v>
      </c>
      <c r="D19" s="209">
        <v>18723029</v>
      </c>
      <c r="E19" s="210">
        <v>19300000</v>
      </c>
      <c r="F19" s="209">
        <v>17631114</v>
      </c>
      <c r="G19" s="211">
        <f t="shared" si="1"/>
        <v>94.16806436608094</v>
      </c>
      <c r="H19" s="212">
        <f t="shared" si="2"/>
        <v>91.35292227979275</v>
      </c>
    </row>
    <row r="20" spans="1:8" s="1" customFormat="1" ht="13.5" customHeight="1">
      <c r="A20" s="32"/>
      <c r="B20" s="19"/>
      <c r="C20" s="20" t="s">
        <v>245</v>
      </c>
      <c r="D20" s="209">
        <v>2580232</v>
      </c>
      <c r="E20" s="210">
        <v>2000000</v>
      </c>
      <c r="F20" s="209">
        <v>1836040</v>
      </c>
      <c r="G20" s="211">
        <f t="shared" si="1"/>
        <v>71.1579423865761</v>
      </c>
      <c r="H20" s="212">
        <f t="shared" si="2"/>
        <v>91.80199999999999</v>
      </c>
    </row>
    <row r="21" spans="1:8" s="1" customFormat="1" ht="13.5" customHeight="1">
      <c r="A21" s="32"/>
      <c r="B21" s="19"/>
      <c r="C21" s="20" t="s">
        <v>64</v>
      </c>
      <c r="D21" s="209">
        <v>14678115</v>
      </c>
      <c r="E21" s="210">
        <v>10800000</v>
      </c>
      <c r="F21" s="209">
        <v>12109154</v>
      </c>
      <c r="G21" s="211">
        <f t="shared" si="1"/>
        <v>82.4980183082092</v>
      </c>
      <c r="H21" s="212">
        <f t="shared" si="2"/>
        <v>112.12179629629631</v>
      </c>
    </row>
    <row r="22" spans="1:13" s="1" customFormat="1" ht="27" customHeight="1">
      <c r="A22" s="32"/>
      <c r="B22" s="19"/>
      <c r="C22" s="20" t="s">
        <v>65</v>
      </c>
      <c r="D22" s="209">
        <v>50937</v>
      </c>
      <c r="E22" s="210">
        <v>40000</v>
      </c>
      <c r="F22" s="209">
        <v>37428</v>
      </c>
      <c r="G22" s="211">
        <f t="shared" si="1"/>
        <v>73.47900347488073</v>
      </c>
      <c r="H22" s="212">
        <f t="shared" si="2"/>
        <v>93.57</v>
      </c>
      <c r="I22" s="173"/>
      <c r="J22" s="173"/>
      <c r="K22" s="173"/>
      <c r="L22" s="173"/>
      <c r="M22" s="173"/>
    </row>
    <row r="23" spans="1:13" s="1" customFormat="1" ht="12.75" customHeight="1">
      <c r="A23" s="32">
        <v>643</v>
      </c>
      <c r="B23" s="19"/>
      <c r="C23" s="207" t="s">
        <v>244</v>
      </c>
      <c r="D23" s="136"/>
      <c r="E23" s="136">
        <f>E24</f>
        <v>600000</v>
      </c>
      <c r="F23" s="136">
        <f>F24</f>
        <v>974193.92</v>
      </c>
      <c r="G23" s="46"/>
      <c r="H23" s="208">
        <f t="shared" si="2"/>
        <v>162.36565333333334</v>
      </c>
      <c r="I23" s="173"/>
      <c r="J23" s="173"/>
      <c r="K23" s="173"/>
      <c r="L23" s="173"/>
      <c r="M23" s="173"/>
    </row>
    <row r="24" spans="1:13" s="1" customFormat="1" ht="25.5" customHeight="1">
      <c r="A24" s="32"/>
      <c r="B24" s="213">
        <v>6436</v>
      </c>
      <c r="C24" s="217" t="s">
        <v>246</v>
      </c>
      <c r="D24" s="209"/>
      <c r="E24" s="210">
        <v>600000</v>
      </c>
      <c r="F24" s="209">
        <v>974193.92</v>
      </c>
      <c r="G24" s="211"/>
      <c r="H24" s="218">
        <f t="shared" si="2"/>
        <v>162.36565333333334</v>
      </c>
      <c r="I24" s="173"/>
      <c r="J24" s="173"/>
      <c r="K24" s="173"/>
      <c r="L24" s="173"/>
      <c r="M24" s="173"/>
    </row>
    <row r="25" spans="1:8" s="1" customFormat="1" ht="25.5" customHeight="1">
      <c r="A25" s="225">
        <v>65</v>
      </c>
      <c r="B25" s="19"/>
      <c r="C25" s="207" t="s">
        <v>215</v>
      </c>
      <c r="D25" s="51">
        <f aca="true" t="shared" si="3" ref="D25:F26">D26</f>
        <v>10837143</v>
      </c>
      <c r="E25" s="51">
        <f t="shared" si="3"/>
        <v>8276776</v>
      </c>
      <c r="F25" s="51">
        <f t="shared" si="3"/>
        <v>11519229.83</v>
      </c>
      <c r="G25" s="208">
        <f t="shared" si="1"/>
        <v>106.29397277492785</v>
      </c>
      <c r="H25" s="208">
        <f aca="true" t="shared" si="4" ref="H25:H32">F25/E25*100</f>
        <v>139.17532418419927</v>
      </c>
    </row>
    <row r="26" spans="1:8" s="1" customFormat="1" ht="13.5" customHeight="1">
      <c r="A26" s="32">
        <v>652</v>
      </c>
      <c r="B26" s="19"/>
      <c r="C26" s="207" t="s">
        <v>36</v>
      </c>
      <c r="D26" s="51">
        <f t="shared" si="3"/>
        <v>10837143</v>
      </c>
      <c r="E26" s="51">
        <f t="shared" si="3"/>
        <v>8276776</v>
      </c>
      <c r="F26" s="51">
        <f t="shared" si="3"/>
        <v>11519229.83</v>
      </c>
      <c r="G26" s="208">
        <f t="shared" si="1"/>
        <v>106.29397277492785</v>
      </c>
      <c r="H26" s="208">
        <f t="shared" si="4"/>
        <v>139.17532418419927</v>
      </c>
    </row>
    <row r="27" spans="1:8" s="1" customFormat="1" ht="13.5" customHeight="1">
      <c r="A27" s="32"/>
      <c r="B27" s="19">
        <v>6526</v>
      </c>
      <c r="C27" s="20" t="s">
        <v>37</v>
      </c>
      <c r="D27" s="136">
        <f>D28+D29</f>
        <v>10837143</v>
      </c>
      <c r="E27" s="136">
        <f>E28+E29</f>
        <v>8276776</v>
      </c>
      <c r="F27" s="136">
        <f>F28+F29</f>
        <v>11519229.83</v>
      </c>
      <c r="G27" s="46">
        <f t="shared" si="1"/>
        <v>106.29397277492785</v>
      </c>
      <c r="H27" s="46">
        <f t="shared" si="4"/>
        <v>139.17532418419927</v>
      </c>
    </row>
    <row r="28" spans="1:8" s="1" customFormat="1" ht="13.5" customHeight="1">
      <c r="A28" s="32"/>
      <c r="B28" s="19"/>
      <c r="C28" s="20" t="s">
        <v>66</v>
      </c>
      <c r="D28" s="209">
        <v>5500167</v>
      </c>
      <c r="E28" s="210">
        <v>4876776</v>
      </c>
      <c r="F28" s="209">
        <v>7433512.83</v>
      </c>
      <c r="G28" s="211">
        <f t="shared" si="1"/>
        <v>135.15067506132087</v>
      </c>
      <c r="H28" s="212">
        <f t="shared" si="4"/>
        <v>152.42678421153647</v>
      </c>
    </row>
    <row r="29" spans="1:15" s="1" customFormat="1" ht="13.5" customHeight="1">
      <c r="A29" s="32"/>
      <c r="B29" s="19"/>
      <c r="C29" s="20" t="s">
        <v>67</v>
      </c>
      <c r="D29" s="209">
        <v>5336976</v>
      </c>
      <c r="E29" s="210">
        <v>3400000</v>
      </c>
      <c r="F29" s="209">
        <v>4085717</v>
      </c>
      <c r="G29" s="211">
        <f t="shared" si="1"/>
        <v>76.55490674869064</v>
      </c>
      <c r="H29" s="212">
        <f t="shared" si="4"/>
        <v>120.16814705882352</v>
      </c>
      <c r="I29" s="173"/>
      <c r="J29" s="173"/>
      <c r="K29" s="173"/>
      <c r="L29" s="173"/>
      <c r="M29" s="173"/>
      <c r="N29" s="173"/>
      <c r="O29" s="173"/>
    </row>
    <row r="30" spans="1:8" s="1" customFormat="1" ht="24" customHeight="1">
      <c r="A30" s="225">
        <v>66</v>
      </c>
      <c r="B30" s="19"/>
      <c r="C30" s="17" t="s">
        <v>218</v>
      </c>
      <c r="D30" s="51">
        <f aca="true" t="shared" si="5" ref="D30:F31">D31</f>
        <v>1247223</v>
      </c>
      <c r="E30" s="51">
        <f t="shared" si="5"/>
        <v>840000</v>
      </c>
      <c r="F30" s="51">
        <f t="shared" si="5"/>
        <v>748924</v>
      </c>
      <c r="G30" s="208">
        <f t="shared" si="1"/>
        <v>60.04732112861934</v>
      </c>
      <c r="H30" s="208">
        <f t="shared" si="4"/>
        <v>89.15761904761905</v>
      </c>
    </row>
    <row r="31" spans="1:8" s="1" customFormat="1" ht="13.5" customHeight="1">
      <c r="A31" s="225">
        <v>661</v>
      </c>
      <c r="B31" s="19"/>
      <c r="C31" s="17" t="s">
        <v>217</v>
      </c>
      <c r="D31" s="51">
        <f t="shared" si="5"/>
        <v>1247223</v>
      </c>
      <c r="E31" s="51">
        <f t="shared" si="5"/>
        <v>840000</v>
      </c>
      <c r="F31" s="51">
        <f t="shared" si="5"/>
        <v>748924</v>
      </c>
      <c r="G31" s="208">
        <f t="shared" si="1"/>
        <v>60.04732112861934</v>
      </c>
      <c r="H31" s="208">
        <f t="shared" si="4"/>
        <v>89.15761904761905</v>
      </c>
    </row>
    <row r="32" spans="1:8" s="1" customFormat="1" ht="13.5" customHeight="1">
      <c r="A32" s="32"/>
      <c r="B32" s="19">
        <v>6615</v>
      </c>
      <c r="C32" s="20" t="s">
        <v>209</v>
      </c>
      <c r="D32" s="209">
        <v>1247223</v>
      </c>
      <c r="E32" s="210">
        <v>840000</v>
      </c>
      <c r="F32" s="209">
        <v>748924</v>
      </c>
      <c r="G32" s="211">
        <f t="shared" si="1"/>
        <v>60.04732112861934</v>
      </c>
      <c r="H32" s="212">
        <f t="shared" si="4"/>
        <v>89.15761904761905</v>
      </c>
    </row>
    <row r="33" spans="1:8" s="1" customFormat="1" ht="12.75" customHeight="1">
      <c r="A33" s="32"/>
      <c r="B33" s="19"/>
      <c r="C33" s="20"/>
      <c r="D33" s="209"/>
      <c r="E33" s="209"/>
      <c r="F33" s="209"/>
      <c r="G33" s="211"/>
      <c r="H33" s="219"/>
    </row>
    <row r="34" spans="1:8" s="1" customFormat="1" ht="13.5" customHeight="1">
      <c r="A34" s="226">
        <v>7</v>
      </c>
      <c r="B34" s="221"/>
      <c r="C34" s="220" t="s">
        <v>38</v>
      </c>
      <c r="D34" s="136">
        <f>D35</f>
        <v>5367937</v>
      </c>
      <c r="E34" s="136">
        <f>E35</f>
        <v>0</v>
      </c>
      <c r="F34" s="136">
        <f>F35</f>
        <v>114532</v>
      </c>
      <c r="G34" s="46">
        <f t="shared" si="1"/>
        <v>2.133631598135373</v>
      </c>
      <c r="H34" s="46"/>
    </row>
    <row r="35" spans="1:8" s="1" customFormat="1" ht="13.5" customHeight="1">
      <c r="A35" s="32">
        <v>72</v>
      </c>
      <c r="B35" s="18"/>
      <c r="C35" s="17" t="s">
        <v>40</v>
      </c>
      <c r="D35" s="51">
        <f>D36+D38+D40</f>
        <v>5367937</v>
      </c>
      <c r="E35" s="51">
        <f>E36+E40</f>
        <v>0</v>
      </c>
      <c r="F35" s="51">
        <f>F36+F40</f>
        <v>114532</v>
      </c>
      <c r="G35" s="208">
        <f t="shared" si="1"/>
        <v>2.133631598135373</v>
      </c>
      <c r="H35" s="46"/>
    </row>
    <row r="36" spans="1:8" s="1" customFormat="1" ht="13.5" customHeight="1">
      <c r="A36" s="32">
        <v>721</v>
      </c>
      <c r="B36" s="18"/>
      <c r="C36" s="17" t="s">
        <v>198</v>
      </c>
      <c r="D36" s="51">
        <f>D37</f>
        <v>4961198</v>
      </c>
      <c r="E36" s="51">
        <f>E37</f>
        <v>0</v>
      </c>
      <c r="F36" s="51">
        <f>F37</f>
        <v>0</v>
      </c>
      <c r="G36" s="208">
        <f t="shared" si="1"/>
        <v>0</v>
      </c>
      <c r="H36" s="46"/>
    </row>
    <row r="37" spans="1:8" s="1" customFormat="1" ht="13.5" customHeight="1">
      <c r="A37" s="32"/>
      <c r="B37" s="222">
        <v>7211</v>
      </c>
      <c r="C37" s="20" t="s">
        <v>197</v>
      </c>
      <c r="D37" s="63">
        <v>4961198</v>
      </c>
      <c r="E37" s="63"/>
      <c r="F37" s="63"/>
      <c r="G37" s="95">
        <f t="shared" si="1"/>
        <v>0</v>
      </c>
      <c r="H37" s="46"/>
    </row>
    <row r="38" spans="1:9" s="1" customFormat="1" ht="13.5" customHeight="1">
      <c r="A38" s="32">
        <v>722</v>
      </c>
      <c r="B38" s="18"/>
      <c r="C38" s="17" t="s">
        <v>259</v>
      </c>
      <c r="D38" s="51">
        <f>+D39</f>
        <v>1680</v>
      </c>
      <c r="E38" s="51"/>
      <c r="F38" s="51"/>
      <c r="G38" s="208"/>
      <c r="H38" s="46"/>
      <c r="I38" s="46"/>
    </row>
    <row r="39" spans="1:8" s="1" customFormat="1" ht="13.5" customHeight="1">
      <c r="A39" s="32"/>
      <c r="B39" s="222">
        <v>7231</v>
      </c>
      <c r="C39" s="20" t="s">
        <v>260</v>
      </c>
      <c r="D39" s="63">
        <v>1680</v>
      </c>
      <c r="E39" s="63"/>
      <c r="F39" s="63"/>
      <c r="G39" s="95"/>
      <c r="H39" s="46"/>
    </row>
    <row r="40" spans="1:9" s="1" customFormat="1" ht="13.5" customHeight="1">
      <c r="A40" s="32">
        <v>723</v>
      </c>
      <c r="B40" s="18"/>
      <c r="C40" s="17" t="s">
        <v>238</v>
      </c>
      <c r="D40" s="51">
        <f>D41+D42</f>
        <v>405059</v>
      </c>
      <c r="E40" s="51">
        <f>E41+E42</f>
        <v>0</v>
      </c>
      <c r="F40" s="51">
        <f>F41+F42</f>
        <v>114532</v>
      </c>
      <c r="G40" s="208">
        <f t="shared" si="1"/>
        <v>28.275387042381478</v>
      </c>
      <c r="H40" s="46"/>
      <c r="I40" s="46"/>
    </row>
    <row r="41" spans="1:9" s="1" customFormat="1" ht="13.5" customHeight="1">
      <c r="A41" s="32"/>
      <c r="B41" s="222">
        <v>7231</v>
      </c>
      <c r="C41" s="20" t="s">
        <v>239</v>
      </c>
      <c r="D41" s="63">
        <v>405059</v>
      </c>
      <c r="E41" s="63"/>
      <c r="F41" s="63">
        <v>25101</v>
      </c>
      <c r="G41" s="95">
        <f t="shared" si="1"/>
        <v>6.196875023144777</v>
      </c>
      <c r="H41" s="223"/>
      <c r="I41" s="46"/>
    </row>
    <row r="42" spans="1:8" s="1" customFormat="1" ht="13.5" customHeight="1">
      <c r="A42" s="32"/>
      <c r="B42" s="222">
        <v>7233</v>
      </c>
      <c r="C42" s="20" t="s">
        <v>247</v>
      </c>
      <c r="D42" s="2"/>
      <c r="F42" s="2">
        <v>89431</v>
      </c>
      <c r="G42" s="224"/>
      <c r="H42" s="96"/>
    </row>
    <row r="43" spans="1:8" s="1" customFormat="1" ht="13.5" customHeight="1">
      <c r="A43" s="32"/>
      <c r="B43" s="18"/>
      <c r="C43" s="17"/>
      <c r="G43" s="96"/>
      <c r="H43" s="96"/>
    </row>
    <row r="44" spans="1:8" s="1" customFormat="1" ht="13.5" customHeight="1">
      <c r="A44" s="32"/>
      <c r="B44" s="19"/>
      <c r="C44" s="20"/>
      <c r="D44" s="2"/>
      <c r="F44" s="2"/>
      <c r="G44" s="97"/>
      <c r="H44" s="96"/>
    </row>
    <row r="45" spans="1:8" s="1" customFormat="1" ht="13.5" customHeight="1">
      <c r="A45" s="32"/>
      <c r="B45" s="19"/>
      <c r="C45" s="20"/>
      <c r="G45" s="96"/>
      <c r="H45" s="96"/>
    </row>
    <row r="46" spans="1:8" s="1" customFormat="1" ht="13.5" customHeight="1">
      <c r="A46" s="32"/>
      <c r="B46" s="19"/>
      <c r="C46" s="20"/>
      <c r="G46" s="96"/>
      <c r="H46" s="96"/>
    </row>
    <row r="47" spans="1:8" s="1" customFormat="1" ht="13.5" customHeight="1">
      <c r="A47" s="32"/>
      <c r="B47" s="19"/>
      <c r="C47" s="20"/>
      <c r="G47" s="96"/>
      <c r="H47" s="96"/>
    </row>
    <row r="48" spans="1:8" s="1" customFormat="1" ht="13.5" customHeight="1">
      <c r="A48" s="32"/>
      <c r="B48" s="19"/>
      <c r="C48" s="20"/>
      <c r="G48" s="96"/>
      <c r="H48" s="96"/>
    </row>
    <row r="49" spans="1:8" s="1" customFormat="1" ht="13.5" customHeight="1">
      <c r="A49" s="32"/>
      <c r="B49" s="19"/>
      <c r="C49" s="20"/>
      <c r="G49" s="96"/>
      <c r="H49" s="96"/>
    </row>
    <row r="50" spans="1:8" s="1" customFormat="1" ht="13.5" customHeight="1">
      <c r="A50" s="32"/>
      <c r="B50" s="19"/>
      <c r="C50" s="20"/>
      <c r="G50" s="96"/>
      <c r="H50" s="96"/>
    </row>
    <row r="51" spans="1:8" s="1" customFormat="1" ht="13.5" customHeight="1">
      <c r="A51" s="31"/>
      <c r="G51" s="96"/>
      <c r="H51" s="96"/>
    </row>
    <row r="52" spans="1:8" s="1" customFormat="1" ht="13.5" customHeight="1">
      <c r="A52" s="31"/>
      <c r="G52" s="96"/>
      <c r="H52" s="9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7" ht="12.75" hidden="1"/>
    <row r="69" ht="11.25" customHeight="1" hidden="1"/>
    <row r="70" ht="24" customHeight="1"/>
    <row r="71" ht="15" customHeight="1"/>
    <row r="72" ht="11.25" customHeight="1"/>
    <row r="73" ht="12.75" hidden="1"/>
    <row r="74" ht="13.5" customHeight="1"/>
    <row r="75" ht="12.75" customHeight="1"/>
    <row r="76" ht="12.75" customHeight="1"/>
    <row r="77" ht="12.75" hidden="1"/>
    <row r="80" ht="12.75" hidden="1"/>
    <row r="81" ht="12.75" hidden="1"/>
    <row r="82" ht="19.5" customHeight="1"/>
    <row r="83" ht="15" customHeight="1"/>
    <row r="90" ht="22.5" customHeight="1"/>
    <row r="95" ht="13.5" customHeight="1"/>
    <row r="96" ht="13.5" customHeight="1"/>
    <row r="97" ht="13.5" customHeight="1"/>
    <row r="109" spans="1:8" s="5" customFormat="1" ht="18" customHeight="1">
      <c r="A109" s="228"/>
      <c r="G109" s="99"/>
      <c r="H109" s="99"/>
    </row>
    <row r="110" ht="28.5" customHeight="1"/>
    <row r="114" ht="17.25" customHeight="1"/>
    <row r="115" ht="13.5" customHeight="1"/>
    <row r="121" ht="22.5" customHeight="1"/>
    <row r="122" ht="22.5" customHeight="1"/>
    <row r="126" spans="1:8" s="1" customFormat="1" ht="12.75">
      <c r="A126" s="31"/>
      <c r="G126" s="96"/>
      <c r="H126" s="96"/>
    </row>
    <row r="127" spans="1:8" s="1" customFormat="1" ht="12.75">
      <c r="A127" s="31"/>
      <c r="G127" s="96"/>
      <c r="H127" s="96"/>
    </row>
    <row r="128" spans="1:8" s="1" customFormat="1" ht="12.75">
      <c r="A128" s="31"/>
      <c r="G128" s="96"/>
      <c r="H128" s="96"/>
    </row>
    <row r="129" spans="1:8" s="1" customFormat="1" ht="12.75">
      <c r="A129" s="31"/>
      <c r="B129" s="3"/>
      <c r="G129" s="96"/>
      <c r="H129" s="96"/>
    </row>
    <row r="130" spans="1:8" s="1" customFormat="1" ht="12.75">
      <c r="A130" s="31"/>
      <c r="B130" s="3"/>
      <c r="G130" s="96"/>
      <c r="H130" s="96"/>
    </row>
    <row r="131" spans="1:8" s="1" customFormat="1" ht="12.75">
      <c r="A131" s="31"/>
      <c r="B131" s="3"/>
      <c r="G131" s="96"/>
      <c r="H131" s="96"/>
    </row>
    <row r="132" spans="1:8" s="1" customFormat="1" ht="12.75">
      <c r="A132" s="31"/>
      <c r="B132" s="3"/>
      <c r="G132" s="96"/>
      <c r="H132" s="96"/>
    </row>
    <row r="133" spans="1:8" s="1" customFormat="1" ht="12.75">
      <c r="A133" s="31"/>
      <c r="B133" s="3"/>
      <c r="G133" s="96"/>
      <c r="H133" s="96"/>
    </row>
    <row r="134" spans="1:8" s="1" customFormat="1" ht="12.75">
      <c r="A134" s="31"/>
      <c r="B134" s="3"/>
      <c r="G134" s="96"/>
      <c r="H134" s="96"/>
    </row>
    <row r="135" spans="1:8" s="1" customFormat="1" ht="12.75">
      <c r="A135" s="31"/>
      <c r="B135" s="3"/>
      <c r="G135" s="96"/>
      <c r="H135" s="96"/>
    </row>
    <row r="136" spans="1:8" s="1" customFormat="1" ht="12.75">
      <c r="A136" s="31"/>
      <c r="B136" s="3"/>
      <c r="G136" s="96"/>
      <c r="H136" s="96"/>
    </row>
    <row r="137" spans="1:8" s="1" customFormat="1" ht="12.75">
      <c r="A137" s="31"/>
      <c r="B137" s="3"/>
      <c r="G137" s="96"/>
      <c r="H137" s="96"/>
    </row>
    <row r="138" spans="1:8" s="1" customFormat="1" ht="12.75">
      <c r="A138" s="31"/>
      <c r="B138" s="3"/>
      <c r="G138" s="96"/>
      <c r="H138" s="96"/>
    </row>
    <row r="139" spans="1:8" s="1" customFormat="1" ht="12.75">
      <c r="A139" s="31"/>
      <c r="B139" s="3"/>
      <c r="G139" s="96"/>
      <c r="H139" s="96"/>
    </row>
    <row r="140" spans="1:8" s="1" customFormat="1" ht="12.75">
      <c r="A140" s="31"/>
      <c r="B140" s="3"/>
      <c r="G140" s="96"/>
      <c r="H140" s="96"/>
    </row>
    <row r="141" spans="1:8" s="1" customFormat="1" ht="12.75">
      <c r="A141" s="31"/>
      <c r="B141" s="3"/>
      <c r="G141" s="96"/>
      <c r="H141" s="96"/>
    </row>
    <row r="142" spans="1:8" s="1" customFormat="1" ht="12.75">
      <c r="A142" s="31"/>
      <c r="B142" s="3"/>
      <c r="G142" s="96"/>
      <c r="H142" s="96"/>
    </row>
    <row r="143" spans="1:8" s="1" customFormat="1" ht="12.75">
      <c r="A143" s="31"/>
      <c r="B143" s="3"/>
      <c r="G143" s="96"/>
      <c r="H143" s="96"/>
    </row>
    <row r="144" spans="1:8" s="1" customFormat="1" ht="12.75">
      <c r="A144" s="31"/>
      <c r="B144" s="3"/>
      <c r="G144" s="96"/>
      <c r="H144" s="96"/>
    </row>
    <row r="145" spans="1:8" s="1" customFormat="1" ht="12.75">
      <c r="A145" s="31"/>
      <c r="B145" s="3"/>
      <c r="G145" s="96"/>
      <c r="H145" s="96"/>
    </row>
    <row r="146" spans="1:8" s="1" customFormat="1" ht="12.75">
      <c r="A146" s="31"/>
      <c r="B146" s="3"/>
      <c r="G146" s="96"/>
      <c r="H146" s="96"/>
    </row>
    <row r="147" spans="1:8" s="1" customFormat="1" ht="12.75">
      <c r="A147" s="31"/>
      <c r="B147" s="3"/>
      <c r="G147" s="96"/>
      <c r="H147" s="96"/>
    </row>
    <row r="148" spans="1:8" s="1" customFormat="1" ht="12.75">
      <c r="A148" s="31"/>
      <c r="B148" s="3"/>
      <c r="G148" s="96"/>
      <c r="H148" s="96"/>
    </row>
    <row r="149" spans="1:8" s="1" customFormat="1" ht="12.75">
      <c r="A149" s="31"/>
      <c r="B149" s="3"/>
      <c r="G149" s="96"/>
      <c r="H149" s="96"/>
    </row>
    <row r="150" spans="1:8" s="1" customFormat="1" ht="12.75">
      <c r="A150" s="31"/>
      <c r="B150" s="3"/>
      <c r="G150" s="96"/>
      <c r="H150" s="96"/>
    </row>
    <row r="151" spans="1:8" s="1" customFormat="1" ht="12.75">
      <c r="A151" s="31"/>
      <c r="B151" s="3"/>
      <c r="G151" s="96"/>
      <c r="H151" s="96"/>
    </row>
    <row r="152" spans="1:8" s="1" customFormat="1" ht="12.75">
      <c r="A152" s="31"/>
      <c r="B152" s="3"/>
      <c r="G152" s="96"/>
      <c r="H152" s="96"/>
    </row>
    <row r="153" spans="1:8" s="1" customFormat="1" ht="12.75">
      <c r="A153" s="31"/>
      <c r="B153" s="3"/>
      <c r="G153" s="96"/>
      <c r="H153" s="96"/>
    </row>
    <row r="154" spans="1:8" s="1" customFormat="1" ht="12.75">
      <c r="A154" s="31"/>
      <c r="B154" s="3"/>
      <c r="G154" s="96"/>
      <c r="H154" s="96"/>
    </row>
    <row r="155" spans="1:8" s="1" customFormat="1" ht="12.75">
      <c r="A155" s="31"/>
      <c r="B155" s="3"/>
      <c r="G155" s="96"/>
      <c r="H155" s="96"/>
    </row>
    <row r="156" spans="1:8" s="1" customFormat="1" ht="12.75">
      <c r="A156" s="31"/>
      <c r="B156" s="3"/>
      <c r="G156" s="96"/>
      <c r="H156" s="96"/>
    </row>
    <row r="157" spans="1:8" s="1" customFormat="1" ht="12.75">
      <c r="A157" s="31"/>
      <c r="B157" s="3"/>
      <c r="G157" s="96"/>
      <c r="H157" s="96"/>
    </row>
    <row r="158" spans="1:8" s="1" customFormat="1" ht="12.75">
      <c r="A158" s="31"/>
      <c r="B158" s="3"/>
      <c r="G158" s="96"/>
      <c r="H158" s="96"/>
    </row>
    <row r="159" spans="1:8" s="1" customFormat="1" ht="12.75">
      <c r="A159" s="31"/>
      <c r="B159" s="3"/>
      <c r="G159" s="96"/>
      <c r="H159" s="96"/>
    </row>
    <row r="160" spans="1:8" s="1" customFormat="1" ht="12.75">
      <c r="A160" s="31"/>
      <c r="B160" s="3"/>
      <c r="G160" s="96"/>
      <c r="H160" s="96"/>
    </row>
    <row r="161" spans="1:8" s="1" customFormat="1" ht="12.75">
      <c r="A161" s="31"/>
      <c r="B161" s="3"/>
      <c r="G161" s="96"/>
      <c r="H161" s="96"/>
    </row>
    <row r="162" spans="1:8" s="1" customFormat="1" ht="12.75">
      <c r="A162" s="31"/>
      <c r="B162" s="3"/>
      <c r="G162" s="96"/>
      <c r="H162" s="96"/>
    </row>
    <row r="163" spans="1:8" s="1" customFormat="1" ht="12.75">
      <c r="A163" s="31"/>
      <c r="B163" s="3"/>
      <c r="G163" s="96"/>
      <c r="H163" s="96"/>
    </row>
    <row r="164" spans="1:8" s="1" customFormat="1" ht="12.75">
      <c r="A164" s="31"/>
      <c r="B164" s="3"/>
      <c r="G164" s="96"/>
      <c r="H164" s="96"/>
    </row>
    <row r="165" spans="1:8" s="1" customFormat="1" ht="12.75">
      <c r="A165" s="31"/>
      <c r="B165" s="3"/>
      <c r="G165" s="96"/>
      <c r="H165" s="96"/>
    </row>
    <row r="166" spans="1:8" s="1" customFormat="1" ht="12.75">
      <c r="A166" s="31"/>
      <c r="B166" s="3"/>
      <c r="G166" s="96"/>
      <c r="H166" s="96"/>
    </row>
    <row r="167" spans="1:8" s="1" customFormat="1" ht="12.75">
      <c r="A167" s="31"/>
      <c r="B167" s="3"/>
      <c r="G167" s="96"/>
      <c r="H167" s="96"/>
    </row>
    <row r="168" spans="1:8" s="1" customFormat="1" ht="12.75">
      <c r="A168" s="31"/>
      <c r="B168" s="3"/>
      <c r="G168" s="96"/>
      <c r="H168" s="96"/>
    </row>
    <row r="169" spans="1:8" s="1" customFormat="1" ht="12.75">
      <c r="A169" s="31"/>
      <c r="B169" s="3"/>
      <c r="G169" s="96"/>
      <c r="H169" s="96"/>
    </row>
    <row r="170" spans="1:8" s="1" customFormat="1" ht="12.75">
      <c r="A170" s="31"/>
      <c r="B170" s="3"/>
      <c r="G170" s="96"/>
      <c r="H170" s="96"/>
    </row>
    <row r="171" spans="1:8" s="1" customFormat="1" ht="12.75">
      <c r="A171" s="31"/>
      <c r="B171" s="3"/>
      <c r="G171" s="96"/>
      <c r="H171" s="96"/>
    </row>
    <row r="172" spans="1:8" s="1" customFormat="1" ht="12.75">
      <c r="A172" s="31"/>
      <c r="B172" s="3"/>
      <c r="G172" s="96"/>
      <c r="H172" s="96"/>
    </row>
    <row r="173" spans="1:8" s="1" customFormat="1" ht="12.75">
      <c r="A173" s="31"/>
      <c r="B173" s="3"/>
      <c r="G173" s="96"/>
      <c r="H173" s="96"/>
    </row>
    <row r="174" spans="1:8" s="1" customFormat="1" ht="12.75">
      <c r="A174" s="31"/>
      <c r="B174" s="3"/>
      <c r="G174" s="96"/>
      <c r="H174" s="96"/>
    </row>
    <row r="175" spans="1:8" s="1" customFormat="1" ht="12.75">
      <c r="A175" s="31"/>
      <c r="B175" s="3"/>
      <c r="G175" s="96"/>
      <c r="H175" s="96"/>
    </row>
    <row r="176" spans="1:8" s="1" customFormat="1" ht="12.75">
      <c r="A176" s="31"/>
      <c r="B176" s="3"/>
      <c r="G176" s="96"/>
      <c r="H176" s="96"/>
    </row>
    <row r="177" spans="1:8" s="1" customFormat="1" ht="12.75">
      <c r="A177" s="31"/>
      <c r="B177" s="3"/>
      <c r="G177" s="96"/>
      <c r="H177" s="96"/>
    </row>
    <row r="178" spans="1:8" s="1" customFormat="1" ht="12.75">
      <c r="A178" s="31"/>
      <c r="B178" s="3"/>
      <c r="G178" s="96"/>
      <c r="H178" s="96"/>
    </row>
    <row r="179" spans="1:8" s="1" customFormat="1" ht="12.75">
      <c r="A179" s="31"/>
      <c r="B179" s="3"/>
      <c r="G179" s="96"/>
      <c r="H179" s="96"/>
    </row>
    <row r="180" spans="1:8" s="1" customFormat="1" ht="12.75">
      <c r="A180" s="31"/>
      <c r="B180" s="3"/>
      <c r="G180" s="96"/>
      <c r="H180" s="96"/>
    </row>
    <row r="181" spans="1:8" s="1" customFormat="1" ht="12.75">
      <c r="A181" s="31"/>
      <c r="B181" s="3"/>
      <c r="G181" s="96"/>
      <c r="H181" s="96"/>
    </row>
    <row r="182" spans="1:8" s="1" customFormat="1" ht="12.75">
      <c r="A182" s="31"/>
      <c r="B182" s="3"/>
      <c r="G182" s="96"/>
      <c r="H182" s="96"/>
    </row>
    <row r="183" spans="1:8" s="1" customFormat="1" ht="12.75">
      <c r="A183" s="31"/>
      <c r="B183" s="3"/>
      <c r="G183" s="96"/>
      <c r="H183" s="96"/>
    </row>
    <row r="184" spans="1:8" s="1" customFormat="1" ht="12.75">
      <c r="A184" s="31"/>
      <c r="B184" s="3"/>
      <c r="G184" s="96"/>
      <c r="H184" s="96"/>
    </row>
    <row r="185" spans="1:8" s="1" customFormat="1" ht="12.75">
      <c r="A185" s="31"/>
      <c r="B185" s="3"/>
      <c r="G185" s="96"/>
      <c r="H185" s="96"/>
    </row>
    <row r="186" spans="1:8" s="1" customFormat="1" ht="12.75">
      <c r="A186" s="31"/>
      <c r="B186" s="3"/>
      <c r="G186" s="96"/>
      <c r="H186" s="96"/>
    </row>
    <row r="187" spans="1:8" s="1" customFormat="1" ht="12.75">
      <c r="A187" s="31"/>
      <c r="B187" s="3"/>
      <c r="G187" s="96"/>
      <c r="H187" s="96"/>
    </row>
    <row r="188" spans="1:8" s="1" customFormat="1" ht="12.75">
      <c r="A188" s="31"/>
      <c r="B188" s="3"/>
      <c r="G188" s="96"/>
      <c r="H188" s="96"/>
    </row>
    <row r="189" spans="1:8" s="1" customFormat="1" ht="12.75">
      <c r="A189" s="31"/>
      <c r="B189" s="3"/>
      <c r="G189" s="96"/>
      <c r="H189" s="96"/>
    </row>
    <row r="190" spans="1:8" s="1" customFormat="1" ht="12.75">
      <c r="A190" s="31"/>
      <c r="B190" s="3"/>
      <c r="G190" s="96"/>
      <c r="H190" s="96"/>
    </row>
    <row r="191" spans="1:8" s="1" customFormat="1" ht="12.75">
      <c r="A191" s="31"/>
      <c r="B191" s="3"/>
      <c r="G191" s="96"/>
      <c r="H191" s="96"/>
    </row>
    <row r="192" spans="1:8" s="1" customFormat="1" ht="12.75">
      <c r="A192" s="31"/>
      <c r="B192" s="3"/>
      <c r="G192" s="96"/>
      <c r="H192" s="96"/>
    </row>
    <row r="193" spans="1:8" s="1" customFormat="1" ht="12.75">
      <c r="A193" s="31"/>
      <c r="B193" s="3"/>
      <c r="G193" s="96"/>
      <c r="H193" s="96"/>
    </row>
    <row r="194" spans="1:8" s="1" customFormat="1" ht="12.75">
      <c r="A194" s="31"/>
      <c r="B194" s="3"/>
      <c r="G194" s="96"/>
      <c r="H194" s="96"/>
    </row>
    <row r="195" spans="1:8" s="1" customFormat="1" ht="12.75">
      <c r="A195" s="31"/>
      <c r="B195" s="3"/>
      <c r="G195" s="96"/>
      <c r="H195" s="96"/>
    </row>
    <row r="196" spans="1:8" s="1" customFormat="1" ht="12.75">
      <c r="A196" s="31"/>
      <c r="B196" s="3"/>
      <c r="G196" s="96"/>
      <c r="H196" s="96"/>
    </row>
    <row r="197" spans="1:8" s="1" customFormat="1" ht="12.75">
      <c r="A197" s="31"/>
      <c r="B197" s="3"/>
      <c r="G197" s="96"/>
      <c r="H197" s="96"/>
    </row>
    <row r="198" spans="1:8" s="1" customFormat="1" ht="12.75">
      <c r="A198" s="31"/>
      <c r="B198" s="3"/>
      <c r="G198" s="96"/>
      <c r="H198" s="96"/>
    </row>
    <row r="199" spans="1:8" s="1" customFormat="1" ht="12.75">
      <c r="A199" s="31"/>
      <c r="B199" s="3"/>
      <c r="G199" s="96"/>
      <c r="H199" s="96"/>
    </row>
    <row r="200" spans="1:8" s="1" customFormat="1" ht="12.75">
      <c r="A200" s="31"/>
      <c r="B200" s="3"/>
      <c r="G200" s="96"/>
      <c r="H200" s="96"/>
    </row>
    <row r="201" spans="1:8" s="1" customFormat="1" ht="12.75">
      <c r="A201" s="31"/>
      <c r="B201" s="3"/>
      <c r="G201" s="96"/>
      <c r="H201" s="96"/>
    </row>
    <row r="202" spans="1:8" s="1" customFormat="1" ht="12.75">
      <c r="A202" s="31"/>
      <c r="B202" s="3"/>
      <c r="G202" s="96"/>
      <c r="H202" s="96"/>
    </row>
    <row r="203" spans="1:8" s="1" customFormat="1" ht="12.75">
      <c r="A203" s="31"/>
      <c r="B203" s="3"/>
      <c r="G203" s="96"/>
      <c r="H203" s="96"/>
    </row>
    <row r="204" spans="1:8" s="1" customFormat="1" ht="12.75">
      <c r="A204" s="31"/>
      <c r="B204" s="3"/>
      <c r="G204" s="96"/>
      <c r="H204" s="96"/>
    </row>
    <row r="205" spans="1:8" s="1" customFormat="1" ht="12.75">
      <c r="A205" s="31"/>
      <c r="B205" s="3"/>
      <c r="G205" s="96"/>
      <c r="H205" s="96"/>
    </row>
    <row r="206" spans="1:8" s="1" customFormat="1" ht="12.75">
      <c r="A206" s="31"/>
      <c r="B206" s="3"/>
      <c r="G206" s="96"/>
      <c r="H206" s="96"/>
    </row>
    <row r="207" spans="1:8" s="1" customFormat="1" ht="12.75">
      <c r="A207" s="31"/>
      <c r="B207" s="3"/>
      <c r="G207" s="96"/>
      <c r="H207" s="96"/>
    </row>
    <row r="208" spans="1:8" s="1" customFormat="1" ht="12.75">
      <c r="A208" s="31"/>
      <c r="B208" s="3"/>
      <c r="G208" s="96"/>
      <c r="H208" s="96"/>
    </row>
    <row r="209" spans="1:8" s="1" customFormat="1" ht="12.75">
      <c r="A209" s="31"/>
      <c r="B209" s="3"/>
      <c r="G209" s="96"/>
      <c r="H209" s="96"/>
    </row>
    <row r="210" spans="1:8" s="1" customFormat="1" ht="12.75">
      <c r="A210" s="31"/>
      <c r="B210" s="3"/>
      <c r="G210" s="96"/>
      <c r="H210" s="96"/>
    </row>
    <row r="211" spans="1:8" s="1" customFormat="1" ht="12.75">
      <c r="A211" s="31"/>
      <c r="B211" s="3"/>
      <c r="G211" s="96"/>
      <c r="H211" s="96"/>
    </row>
    <row r="212" spans="1:8" s="1" customFormat="1" ht="12.75">
      <c r="A212" s="31"/>
      <c r="B212" s="3"/>
      <c r="G212" s="96"/>
      <c r="H212" s="96"/>
    </row>
    <row r="213" spans="1:8" s="1" customFormat="1" ht="12.75">
      <c r="A213" s="31"/>
      <c r="B213" s="3"/>
      <c r="G213" s="96"/>
      <c r="H213" s="96"/>
    </row>
    <row r="214" spans="1:8" s="1" customFormat="1" ht="12.75">
      <c r="A214" s="31"/>
      <c r="B214" s="3"/>
      <c r="G214" s="96"/>
      <c r="H214" s="96"/>
    </row>
    <row r="215" spans="1:8" s="1" customFormat="1" ht="12.75">
      <c r="A215" s="31"/>
      <c r="B215" s="3"/>
      <c r="G215" s="96"/>
      <c r="H215" s="96"/>
    </row>
    <row r="216" spans="1:8" s="1" customFormat="1" ht="12.75">
      <c r="A216" s="31"/>
      <c r="B216" s="3"/>
      <c r="G216" s="96"/>
      <c r="H216" s="96"/>
    </row>
    <row r="217" spans="1:8" s="1" customFormat="1" ht="12.75">
      <c r="A217" s="31"/>
      <c r="B217" s="3"/>
      <c r="G217" s="96"/>
      <c r="H217" s="96"/>
    </row>
    <row r="218" spans="1:8" s="1" customFormat="1" ht="12.75">
      <c r="A218" s="31"/>
      <c r="B218" s="3"/>
      <c r="G218" s="96"/>
      <c r="H218" s="96"/>
    </row>
    <row r="219" spans="1:8" s="1" customFormat="1" ht="12.75">
      <c r="A219" s="31"/>
      <c r="B219" s="3"/>
      <c r="G219" s="96"/>
      <c r="H219" s="96"/>
    </row>
    <row r="220" spans="1:8" s="1" customFormat="1" ht="12.75">
      <c r="A220" s="31"/>
      <c r="B220" s="3"/>
      <c r="G220" s="96"/>
      <c r="H220" s="96"/>
    </row>
    <row r="221" spans="1:8" s="1" customFormat="1" ht="12.75">
      <c r="A221" s="31"/>
      <c r="B221" s="3"/>
      <c r="G221" s="96"/>
      <c r="H221" s="96"/>
    </row>
    <row r="222" spans="1:8" s="1" customFormat="1" ht="12.75">
      <c r="A222" s="31"/>
      <c r="B222" s="3"/>
      <c r="G222" s="96"/>
      <c r="H222" s="96"/>
    </row>
    <row r="223" spans="1:8" s="1" customFormat="1" ht="12.75">
      <c r="A223" s="31"/>
      <c r="B223" s="3"/>
      <c r="G223" s="96"/>
      <c r="H223" s="96"/>
    </row>
    <row r="224" spans="1:8" s="1" customFormat="1" ht="12.75">
      <c r="A224" s="31"/>
      <c r="B224" s="3"/>
      <c r="G224" s="96"/>
      <c r="H224" s="96"/>
    </row>
    <row r="225" spans="1:8" s="1" customFormat="1" ht="12.75">
      <c r="A225" s="31"/>
      <c r="B225" s="3"/>
      <c r="G225" s="96"/>
      <c r="H225" s="96"/>
    </row>
    <row r="226" spans="1:8" s="1" customFormat="1" ht="12.75">
      <c r="A226" s="31"/>
      <c r="B226" s="3"/>
      <c r="G226" s="96"/>
      <c r="H226" s="96"/>
    </row>
    <row r="227" spans="1:8" s="1" customFormat="1" ht="12.75">
      <c r="A227" s="31"/>
      <c r="B227" s="3"/>
      <c r="G227" s="96"/>
      <c r="H227" s="96"/>
    </row>
    <row r="228" spans="1:8" s="1" customFormat="1" ht="12.75">
      <c r="A228" s="31"/>
      <c r="B228" s="3"/>
      <c r="G228" s="96"/>
      <c r="H228" s="96"/>
    </row>
    <row r="229" spans="1:8" s="1" customFormat="1" ht="12.75">
      <c r="A229" s="31"/>
      <c r="B229" s="3"/>
      <c r="G229" s="96"/>
      <c r="H229" s="96"/>
    </row>
    <row r="230" spans="1:8" s="1" customFormat="1" ht="12.75">
      <c r="A230" s="31"/>
      <c r="B230" s="3"/>
      <c r="G230" s="96"/>
      <c r="H230" s="96"/>
    </row>
    <row r="231" spans="1:8" s="1" customFormat="1" ht="12.75">
      <c r="A231" s="31"/>
      <c r="B231" s="3"/>
      <c r="G231" s="96"/>
      <c r="H231" s="96"/>
    </row>
    <row r="232" spans="1:8" s="1" customFormat="1" ht="12.75">
      <c r="A232" s="31"/>
      <c r="B232" s="3"/>
      <c r="G232" s="96"/>
      <c r="H232" s="96"/>
    </row>
    <row r="233" spans="1:8" s="1" customFormat="1" ht="12.75">
      <c r="A233" s="31"/>
      <c r="B233" s="3"/>
      <c r="G233" s="96"/>
      <c r="H233" s="96"/>
    </row>
    <row r="234" spans="1:8" s="1" customFormat="1" ht="12.75">
      <c r="A234" s="31"/>
      <c r="B234" s="3"/>
      <c r="G234" s="96"/>
      <c r="H234" s="96"/>
    </row>
    <row r="235" spans="1:8" s="1" customFormat="1" ht="12.75">
      <c r="A235" s="31"/>
      <c r="B235" s="3"/>
      <c r="G235" s="96"/>
      <c r="H235" s="96"/>
    </row>
    <row r="236" spans="1:8" s="1" customFormat="1" ht="12.75">
      <c r="A236" s="31"/>
      <c r="B236" s="3"/>
      <c r="G236" s="96"/>
      <c r="H236" s="96"/>
    </row>
    <row r="237" spans="1:8" s="1" customFormat="1" ht="12.75">
      <c r="A237" s="31"/>
      <c r="B237" s="3"/>
      <c r="G237" s="96"/>
      <c r="H237" s="96"/>
    </row>
    <row r="238" spans="1:8" s="1" customFormat="1" ht="12.75">
      <c r="A238" s="31"/>
      <c r="B238" s="3"/>
      <c r="G238" s="96"/>
      <c r="H238" s="96"/>
    </row>
    <row r="239" spans="1:8" s="1" customFormat="1" ht="12.75">
      <c r="A239" s="31"/>
      <c r="B239" s="3"/>
      <c r="G239" s="96"/>
      <c r="H239" s="96"/>
    </row>
    <row r="240" spans="1:8" s="1" customFormat="1" ht="12.75">
      <c r="A240" s="31"/>
      <c r="B240" s="3"/>
      <c r="G240" s="96"/>
      <c r="H240" s="96"/>
    </row>
    <row r="241" spans="1:8" s="1" customFormat="1" ht="12.75">
      <c r="A241" s="31"/>
      <c r="B241" s="3"/>
      <c r="G241" s="96"/>
      <c r="H241" s="96"/>
    </row>
    <row r="242" spans="1:8" s="1" customFormat="1" ht="12.75">
      <c r="A242" s="31"/>
      <c r="B242" s="3"/>
      <c r="G242" s="96"/>
      <c r="H242" s="96"/>
    </row>
    <row r="243" spans="1:8" s="1" customFormat="1" ht="12.75">
      <c r="A243" s="31"/>
      <c r="B243" s="3"/>
      <c r="G243" s="96"/>
      <c r="H243" s="96"/>
    </row>
    <row r="244" spans="1:8" s="1" customFormat="1" ht="12.75">
      <c r="A244" s="31"/>
      <c r="B244" s="3"/>
      <c r="G244" s="96"/>
      <c r="H244" s="96"/>
    </row>
    <row r="245" spans="1:8" s="1" customFormat="1" ht="12.75">
      <c r="A245" s="31"/>
      <c r="B245" s="3"/>
      <c r="G245" s="96"/>
      <c r="H245" s="96"/>
    </row>
    <row r="246" spans="1:8" s="1" customFormat="1" ht="12.75">
      <c r="A246" s="31"/>
      <c r="B246" s="3"/>
      <c r="G246" s="96"/>
      <c r="H246" s="96"/>
    </row>
    <row r="247" spans="1:8" s="1" customFormat="1" ht="12.75">
      <c r="A247" s="31"/>
      <c r="B247" s="3"/>
      <c r="G247" s="96"/>
      <c r="H247" s="96"/>
    </row>
    <row r="248" spans="1:8" s="1" customFormat="1" ht="12.75">
      <c r="A248" s="31"/>
      <c r="B248" s="3"/>
      <c r="G248" s="96"/>
      <c r="H248" s="96"/>
    </row>
    <row r="249" spans="1:8" s="1" customFormat="1" ht="12.75">
      <c r="A249" s="31"/>
      <c r="B249" s="3"/>
      <c r="G249" s="96"/>
      <c r="H249" s="96"/>
    </row>
    <row r="250" spans="1:8" s="1" customFormat="1" ht="12.75">
      <c r="A250" s="31"/>
      <c r="B250" s="3"/>
      <c r="G250" s="96"/>
      <c r="H250" s="96"/>
    </row>
    <row r="251" spans="1:8" s="1" customFormat="1" ht="12.75">
      <c r="A251" s="31"/>
      <c r="B251" s="3"/>
      <c r="G251" s="96"/>
      <c r="H251" s="96"/>
    </row>
    <row r="252" spans="1:8" s="1" customFormat="1" ht="12.75">
      <c r="A252" s="31"/>
      <c r="B252" s="3"/>
      <c r="G252" s="96"/>
      <c r="H252" s="96"/>
    </row>
    <row r="253" spans="1:8" s="1" customFormat="1" ht="12.75">
      <c r="A253" s="31"/>
      <c r="B253" s="3"/>
      <c r="G253" s="96"/>
      <c r="H253" s="96"/>
    </row>
    <row r="254" spans="1:8" s="1" customFormat="1" ht="12.75">
      <c r="A254" s="31"/>
      <c r="B254" s="3"/>
      <c r="G254" s="96"/>
      <c r="H254" s="96"/>
    </row>
    <row r="255" spans="1:8" s="1" customFormat="1" ht="12.75">
      <c r="A255" s="31"/>
      <c r="B255" s="3"/>
      <c r="G255" s="96"/>
      <c r="H255" s="96"/>
    </row>
    <row r="256" spans="1:8" s="1" customFormat="1" ht="12.75">
      <c r="A256" s="31"/>
      <c r="B256" s="3"/>
      <c r="G256" s="96"/>
      <c r="H256" s="96"/>
    </row>
    <row r="257" spans="1:8" s="1" customFormat="1" ht="12.75">
      <c r="A257" s="31"/>
      <c r="B257" s="3"/>
      <c r="G257" s="96"/>
      <c r="H257" s="96"/>
    </row>
    <row r="258" spans="1:8" s="1" customFormat="1" ht="12.75">
      <c r="A258" s="31"/>
      <c r="B258" s="3"/>
      <c r="G258" s="96"/>
      <c r="H258" s="96"/>
    </row>
    <row r="259" spans="1:8" s="1" customFormat="1" ht="12.75">
      <c r="A259" s="31"/>
      <c r="B259" s="3"/>
      <c r="G259" s="96"/>
      <c r="H259" s="96"/>
    </row>
    <row r="260" spans="1:8" s="1" customFormat="1" ht="12.75">
      <c r="A260" s="31"/>
      <c r="B260" s="3"/>
      <c r="G260" s="96"/>
      <c r="H260" s="96"/>
    </row>
    <row r="261" spans="1:8" s="1" customFormat="1" ht="12.75">
      <c r="A261" s="31"/>
      <c r="B261" s="3"/>
      <c r="G261" s="96"/>
      <c r="H261" s="96"/>
    </row>
    <row r="262" spans="1:8" s="1" customFormat="1" ht="12.75">
      <c r="A262" s="31"/>
      <c r="B262" s="3"/>
      <c r="G262" s="96"/>
      <c r="H262" s="96"/>
    </row>
    <row r="263" spans="1:8" s="1" customFormat="1" ht="12.75">
      <c r="A263" s="31"/>
      <c r="B263" s="3"/>
      <c r="G263" s="96"/>
      <c r="H263" s="96"/>
    </row>
    <row r="264" spans="1:8" s="1" customFormat="1" ht="12.75">
      <c r="A264" s="31"/>
      <c r="B264" s="3"/>
      <c r="G264" s="96"/>
      <c r="H264" s="96"/>
    </row>
    <row r="265" spans="1:8" s="1" customFormat="1" ht="12.75">
      <c r="A265" s="31"/>
      <c r="B265" s="3"/>
      <c r="G265" s="96"/>
      <c r="H265" s="96"/>
    </row>
    <row r="266" spans="1:8" s="1" customFormat="1" ht="12.75">
      <c r="A266" s="31"/>
      <c r="B266" s="3"/>
      <c r="G266" s="96"/>
      <c r="H266" s="96"/>
    </row>
    <row r="267" spans="1:8" s="1" customFormat="1" ht="12.75">
      <c r="A267" s="31"/>
      <c r="B267" s="3"/>
      <c r="G267" s="96"/>
      <c r="H267" s="96"/>
    </row>
    <row r="268" spans="1:8" s="1" customFormat="1" ht="12.75">
      <c r="A268" s="31"/>
      <c r="B268" s="3"/>
      <c r="G268" s="96"/>
      <c r="H268" s="96"/>
    </row>
    <row r="269" spans="1:8" s="1" customFormat="1" ht="12.75">
      <c r="A269" s="31"/>
      <c r="B269" s="3"/>
      <c r="G269" s="96"/>
      <c r="H269" s="96"/>
    </row>
    <row r="270" spans="1:8" s="1" customFormat="1" ht="12.75">
      <c r="A270" s="31"/>
      <c r="B270" s="3"/>
      <c r="G270" s="96"/>
      <c r="H270" s="96"/>
    </row>
    <row r="271" spans="1:8" s="1" customFormat="1" ht="12.75">
      <c r="A271" s="31"/>
      <c r="B271" s="3"/>
      <c r="G271" s="96"/>
      <c r="H271" s="96"/>
    </row>
    <row r="272" spans="1:8" s="1" customFormat="1" ht="12.75">
      <c r="A272" s="31"/>
      <c r="B272" s="3"/>
      <c r="G272" s="96"/>
      <c r="H272" s="96"/>
    </row>
    <row r="273" spans="1:8" s="1" customFormat="1" ht="12.75">
      <c r="A273" s="31"/>
      <c r="B273" s="3"/>
      <c r="G273" s="96"/>
      <c r="H273" s="96"/>
    </row>
    <row r="274" spans="1:8" s="1" customFormat="1" ht="12.75">
      <c r="A274" s="31"/>
      <c r="B274" s="3"/>
      <c r="G274" s="96"/>
      <c r="H274" s="96"/>
    </row>
    <row r="275" spans="1:8" s="1" customFormat="1" ht="12.75">
      <c r="A275" s="31"/>
      <c r="B275" s="3"/>
      <c r="G275" s="96"/>
      <c r="H275" s="96"/>
    </row>
    <row r="276" spans="1:8" s="1" customFormat="1" ht="12.75">
      <c r="A276" s="31"/>
      <c r="B276" s="3"/>
      <c r="G276" s="96"/>
      <c r="H276" s="96"/>
    </row>
    <row r="277" spans="1:8" s="1" customFormat="1" ht="12.75">
      <c r="A277" s="31"/>
      <c r="B277" s="3"/>
      <c r="G277" s="96"/>
      <c r="H277" s="96"/>
    </row>
    <row r="278" spans="1:8" s="1" customFormat="1" ht="12.75">
      <c r="A278" s="31"/>
      <c r="B278" s="3"/>
      <c r="G278" s="96"/>
      <c r="H278" s="96"/>
    </row>
    <row r="279" spans="1:8" s="1" customFormat="1" ht="12.75">
      <c r="A279" s="31"/>
      <c r="B279" s="3"/>
      <c r="G279" s="96"/>
      <c r="H279" s="96"/>
    </row>
    <row r="280" spans="1:8" s="1" customFormat="1" ht="12.75">
      <c r="A280" s="31"/>
      <c r="B280" s="3"/>
      <c r="G280" s="96"/>
      <c r="H280" s="96"/>
    </row>
    <row r="281" spans="1:8" s="1" customFormat="1" ht="12.75">
      <c r="A281" s="31"/>
      <c r="B281" s="3"/>
      <c r="G281" s="96"/>
      <c r="H281" s="96"/>
    </row>
    <row r="282" spans="1:8" s="1" customFormat="1" ht="12.75">
      <c r="A282" s="31"/>
      <c r="B282" s="3"/>
      <c r="G282" s="96"/>
      <c r="H282" s="96"/>
    </row>
    <row r="283" spans="1:8" s="1" customFormat="1" ht="12.75">
      <c r="A283" s="31"/>
      <c r="B283" s="3"/>
      <c r="G283" s="96"/>
      <c r="H283" s="96"/>
    </row>
    <row r="284" spans="1:8" s="1" customFormat="1" ht="12.75">
      <c r="A284" s="31"/>
      <c r="B284" s="3"/>
      <c r="G284" s="96"/>
      <c r="H284" s="96"/>
    </row>
    <row r="285" spans="1:8" s="1" customFormat="1" ht="12.75">
      <c r="A285" s="31"/>
      <c r="B285" s="3"/>
      <c r="G285" s="96"/>
      <c r="H285" s="96"/>
    </row>
    <row r="286" spans="1:8" s="1" customFormat="1" ht="12.75">
      <c r="A286" s="31"/>
      <c r="B286" s="3"/>
      <c r="G286" s="96"/>
      <c r="H286" s="96"/>
    </row>
    <row r="287" spans="1:8" s="1" customFormat="1" ht="12.75">
      <c r="A287" s="31"/>
      <c r="B287" s="3"/>
      <c r="G287" s="96"/>
      <c r="H287" s="96"/>
    </row>
    <row r="288" spans="1:8" s="1" customFormat="1" ht="12.75">
      <c r="A288" s="31"/>
      <c r="B288" s="3"/>
      <c r="G288" s="96"/>
      <c r="H288" s="96"/>
    </row>
    <row r="289" spans="1:8" s="1" customFormat="1" ht="12.75">
      <c r="A289" s="31"/>
      <c r="B289" s="3"/>
      <c r="G289" s="96"/>
      <c r="H289" s="96"/>
    </row>
    <row r="290" spans="1:8" s="1" customFormat="1" ht="12.75">
      <c r="A290" s="31"/>
      <c r="B290" s="3"/>
      <c r="G290" s="96"/>
      <c r="H290" s="96"/>
    </row>
    <row r="291" spans="1:8" s="1" customFormat="1" ht="12.75">
      <c r="A291" s="31"/>
      <c r="B291" s="3"/>
      <c r="G291" s="96"/>
      <c r="H291" s="96"/>
    </row>
    <row r="292" spans="1:8" s="1" customFormat="1" ht="12.75">
      <c r="A292" s="31"/>
      <c r="B292" s="3"/>
      <c r="G292" s="96"/>
      <c r="H292" s="96"/>
    </row>
    <row r="293" spans="1:8" s="1" customFormat="1" ht="12.75">
      <c r="A293" s="31"/>
      <c r="B293" s="3"/>
      <c r="G293" s="96"/>
      <c r="H293" s="96"/>
    </row>
    <row r="294" spans="1:8" s="1" customFormat="1" ht="12.75">
      <c r="A294" s="31"/>
      <c r="B294" s="3"/>
      <c r="G294" s="96"/>
      <c r="H294" s="96"/>
    </row>
    <row r="295" spans="1:8" s="1" customFormat="1" ht="12.75">
      <c r="A295" s="31"/>
      <c r="B295" s="3"/>
      <c r="G295" s="96"/>
      <c r="H295" s="96"/>
    </row>
    <row r="296" spans="1:8" s="1" customFormat="1" ht="12.75">
      <c r="A296" s="31"/>
      <c r="B296" s="3"/>
      <c r="G296" s="96"/>
      <c r="H296" s="96"/>
    </row>
    <row r="297" spans="1:8" s="1" customFormat="1" ht="12.75">
      <c r="A297" s="31"/>
      <c r="B297" s="3"/>
      <c r="G297" s="96"/>
      <c r="H297" s="96"/>
    </row>
    <row r="298" spans="1:8" s="1" customFormat="1" ht="12.75">
      <c r="A298" s="31"/>
      <c r="B298" s="3"/>
      <c r="G298" s="96"/>
      <c r="H298" s="96"/>
    </row>
    <row r="299" spans="1:8" s="1" customFormat="1" ht="12.75">
      <c r="A299" s="31"/>
      <c r="B299" s="3"/>
      <c r="G299" s="96"/>
      <c r="H299" s="96"/>
    </row>
    <row r="300" spans="1:8" s="1" customFormat="1" ht="12.75">
      <c r="A300" s="31"/>
      <c r="B300" s="3"/>
      <c r="G300" s="96"/>
      <c r="H300" s="96"/>
    </row>
    <row r="301" spans="1:8" s="1" customFormat="1" ht="12.75">
      <c r="A301" s="31"/>
      <c r="B301" s="3"/>
      <c r="G301" s="96"/>
      <c r="H301" s="96"/>
    </row>
    <row r="302" spans="1:8" s="1" customFormat="1" ht="12.75">
      <c r="A302" s="31"/>
      <c r="B302" s="3"/>
      <c r="G302" s="96"/>
      <c r="H302" s="96"/>
    </row>
    <row r="303" spans="1:8" s="1" customFormat="1" ht="12.75">
      <c r="A303" s="31"/>
      <c r="B303" s="3"/>
      <c r="G303" s="96"/>
      <c r="H303" s="96"/>
    </row>
    <row r="304" spans="1:8" s="1" customFormat="1" ht="12.75">
      <c r="A304" s="31"/>
      <c r="B304" s="3"/>
      <c r="G304" s="96"/>
      <c r="H304" s="96"/>
    </row>
    <row r="305" spans="1:8" s="1" customFormat="1" ht="12.75">
      <c r="A305" s="31"/>
      <c r="B305" s="3"/>
      <c r="G305" s="96"/>
      <c r="H305" s="96"/>
    </row>
    <row r="306" spans="1:8" s="1" customFormat="1" ht="12.75">
      <c r="A306" s="31"/>
      <c r="B306" s="3"/>
      <c r="G306" s="96"/>
      <c r="H306" s="96"/>
    </row>
    <row r="307" spans="1:8" s="1" customFormat="1" ht="12.75">
      <c r="A307" s="31"/>
      <c r="B307" s="3"/>
      <c r="G307" s="96"/>
      <c r="H307" s="96"/>
    </row>
    <row r="308" spans="1:8" s="1" customFormat="1" ht="12.75">
      <c r="A308" s="31"/>
      <c r="B308" s="3"/>
      <c r="G308" s="96"/>
      <c r="H308" s="96"/>
    </row>
    <row r="309" spans="1:8" s="1" customFormat="1" ht="12.75">
      <c r="A309" s="31"/>
      <c r="B309" s="3"/>
      <c r="G309" s="96"/>
      <c r="H309" s="96"/>
    </row>
    <row r="310" spans="1:8" s="1" customFormat="1" ht="12.75">
      <c r="A310" s="31"/>
      <c r="B310" s="3"/>
      <c r="G310" s="96"/>
      <c r="H310" s="96"/>
    </row>
    <row r="311" spans="1:8" s="1" customFormat="1" ht="12.75">
      <c r="A311" s="31"/>
      <c r="B311" s="3"/>
      <c r="G311" s="96"/>
      <c r="H311" s="96"/>
    </row>
    <row r="312" spans="1:8" s="1" customFormat="1" ht="12.75">
      <c r="A312" s="31"/>
      <c r="B312" s="3"/>
      <c r="G312" s="96"/>
      <c r="H312" s="96"/>
    </row>
    <row r="313" spans="1:8" s="1" customFormat="1" ht="12.75">
      <c r="A313" s="31"/>
      <c r="B313" s="3"/>
      <c r="G313" s="96"/>
      <c r="H313" s="96"/>
    </row>
    <row r="314" spans="1:8" s="1" customFormat="1" ht="12.75">
      <c r="A314" s="31"/>
      <c r="B314" s="3"/>
      <c r="G314" s="96"/>
      <c r="H314" s="96"/>
    </row>
    <row r="315" spans="1:8" s="1" customFormat="1" ht="12.75">
      <c r="A315" s="31"/>
      <c r="B315" s="3"/>
      <c r="G315" s="96"/>
      <c r="H315" s="96"/>
    </row>
    <row r="316" spans="1:8" s="1" customFormat="1" ht="12.75">
      <c r="A316" s="31"/>
      <c r="B316" s="3"/>
      <c r="G316" s="96"/>
      <c r="H316" s="96"/>
    </row>
    <row r="317" spans="1:8" s="1" customFormat="1" ht="12.75">
      <c r="A317" s="31"/>
      <c r="B317" s="3"/>
      <c r="G317" s="96"/>
      <c r="H317" s="96"/>
    </row>
    <row r="318" spans="1:8" s="1" customFormat="1" ht="12.75">
      <c r="A318" s="31"/>
      <c r="B318" s="3"/>
      <c r="G318" s="96"/>
      <c r="H318" s="96"/>
    </row>
    <row r="319" spans="1:8" s="1" customFormat="1" ht="12.75">
      <c r="A319" s="31"/>
      <c r="B319" s="3"/>
      <c r="G319" s="96"/>
      <c r="H319" s="96"/>
    </row>
    <row r="320" spans="1:8" s="1" customFormat="1" ht="12.75">
      <c r="A320" s="31"/>
      <c r="B320" s="3"/>
      <c r="G320" s="96"/>
      <c r="H320" s="96"/>
    </row>
    <row r="321" spans="1:8" s="1" customFormat="1" ht="12.75">
      <c r="A321" s="31"/>
      <c r="B321" s="3"/>
      <c r="G321" s="96"/>
      <c r="H321" s="96"/>
    </row>
    <row r="322" spans="1:8" s="1" customFormat="1" ht="12.75">
      <c r="A322" s="31"/>
      <c r="B322" s="3"/>
      <c r="G322" s="96"/>
      <c r="H322" s="96"/>
    </row>
    <row r="323" spans="1:8" s="1" customFormat="1" ht="12.75">
      <c r="A323" s="31"/>
      <c r="B323" s="3"/>
      <c r="G323" s="96"/>
      <c r="H323" s="96"/>
    </row>
    <row r="324" spans="1:8" s="1" customFormat="1" ht="12.75">
      <c r="A324" s="31"/>
      <c r="B324" s="3"/>
      <c r="G324" s="96"/>
      <c r="H324" s="96"/>
    </row>
    <row r="325" spans="1:8" s="1" customFormat="1" ht="12.75">
      <c r="A325" s="31"/>
      <c r="B325" s="3"/>
      <c r="G325" s="96"/>
      <c r="H325" s="96"/>
    </row>
    <row r="326" spans="1:8" s="1" customFormat="1" ht="12.75">
      <c r="A326" s="31"/>
      <c r="B326" s="3"/>
      <c r="G326" s="96"/>
      <c r="H326" s="96"/>
    </row>
    <row r="327" spans="1:8" s="1" customFormat="1" ht="12.75">
      <c r="A327" s="31"/>
      <c r="B327" s="3"/>
      <c r="G327" s="96"/>
      <c r="H327" s="96"/>
    </row>
    <row r="328" spans="1:8" s="1" customFormat="1" ht="12.75">
      <c r="A328" s="31"/>
      <c r="B328" s="3"/>
      <c r="G328" s="96"/>
      <c r="H328" s="96"/>
    </row>
    <row r="329" spans="1:8" s="1" customFormat="1" ht="12.75">
      <c r="A329" s="31"/>
      <c r="B329" s="3"/>
      <c r="G329" s="96"/>
      <c r="H329" s="96"/>
    </row>
    <row r="330" spans="1:8" s="1" customFormat="1" ht="12.75">
      <c r="A330" s="31"/>
      <c r="B330" s="3"/>
      <c r="G330" s="96"/>
      <c r="H330" s="96"/>
    </row>
    <row r="331" spans="1:8" s="1" customFormat="1" ht="12.75">
      <c r="A331" s="31"/>
      <c r="B331" s="3"/>
      <c r="G331" s="96"/>
      <c r="H331" s="96"/>
    </row>
    <row r="332" spans="1:8" s="1" customFormat="1" ht="12.75">
      <c r="A332" s="31"/>
      <c r="B332" s="3"/>
      <c r="G332" s="96"/>
      <c r="H332" s="96"/>
    </row>
    <row r="333" spans="1:8" s="1" customFormat="1" ht="12.75">
      <c r="A333" s="31"/>
      <c r="B333" s="3"/>
      <c r="G333" s="96"/>
      <c r="H333" s="96"/>
    </row>
    <row r="334" spans="1:8" s="1" customFormat="1" ht="12.75">
      <c r="A334" s="31"/>
      <c r="B334" s="3"/>
      <c r="G334" s="96"/>
      <c r="H334" s="96"/>
    </row>
    <row r="335" spans="1:8" s="1" customFormat="1" ht="12.75">
      <c r="A335" s="31"/>
      <c r="B335" s="3"/>
      <c r="G335" s="96"/>
      <c r="H335" s="96"/>
    </row>
    <row r="336" spans="1:8" s="1" customFormat="1" ht="12.75">
      <c r="A336" s="31"/>
      <c r="B336" s="3"/>
      <c r="G336" s="96"/>
      <c r="H336" s="96"/>
    </row>
    <row r="337" spans="1:8" s="1" customFormat="1" ht="12.75">
      <c r="A337" s="31"/>
      <c r="B337" s="3"/>
      <c r="G337" s="96"/>
      <c r="H337" s="96"/>
    </row>
    <row r="338" spans="1:8" s="1" customFormat="1" ht="12.75">
      <c r="A338" s="31"/>
      <c r="B338" s="3"/>
      <c r="G338" s="96"/>
      <c r="H338" s="96"/>
    </row>
    <row r="339" spans="1:8" s="1" customFormat="1" ht="12.75">
      <c r="A339" s="31"/>
      <c r="B339" s="3"/>
      <c r="G339" s="96"/>
      <c r="H339" s="96"/>
    </row>
    <row r="340" spans="1:8" s="1" customFormat="1" ht="12.75">
      <c r="A340" s="31"/>
      <c r="B340" s="3"/>
      <c r="G340" s="96"/>
      <c r="H340" s="96"/>
    </row>
    <row r="341" spans="1:8" s="1" customFormat="1" ht="12.75">
      <c r="A341" s="31"/>
      <c r="B341" s="3"/>
      <c r="G341" s="96"/>
      <c r="H341" s="96"/>
    </row>
    <row r="342" spans="1:8" s="1" customFormat="1" ht="12.75">
      <c r="A342" s="31"/>
      <c r="B342" s="3"/>
      <c r="G342" s="96"/>
      <c r="H342" s="96"/>
    </row>
    <row r="343" spans="1:8" s="1" customFormat="1" ht="12.75">
      <c r="A343" s="31"/>
      <c r="B343" s="3"/>
      <c r="G343" s="96"/>
      <c r="H343" s="96"/>
    </row>
    <row r="344" spans="1:8" s="1" customFormat="1" ht="12.75">
      <c r="A344" s="31"/>
      <c r="B344" s="3"/>
      <c r="G344" s="96"/>
      <c r="H344" s="96"/>
    </row>
    <row r="345" spans="1:8" s="1" customFormat="1" ht="12.75">
      <c r="A345" s="31"/>
      <c r="B345" s="3"/>
      <c r="G345" s="96"/>
      <c r="H345" s="96"/>
    </row>
    <row r="346" spans="1:8" s="1" customFormat="1" ht="12.75">
      <c r="A346" s="31"/>
      <c r="B346" s="3"/>
      <c r="G346" s="96"/>
      <c r="H346" s="96"/>
    </row>
    <row r="347" spans="1:8" s="1" customFormat="1" ht="12.75">
      <c r="A347" s="31"/>
      <c r="B347" s="3"/>
      <c r="G347" s="96"/>
      <c r="H347" s="96"/>
    </row>
    <row r="348" spans="1:8" s="1" customFormat="1" ht="12.75">
      <c r="A348" s="31"/>
      <c r="B348" s="3"/>
      <c r="G348" s="96"/>
      <c r="H348" s="96"/>
    </row>
  </sheetData>
  <sheetProtection/>
  <mergeCells count="4">
    <mergeCell ref="A3:C3"/>
    <mergeCell ref="A4:C4"/>
    <mergeCell ref="A1:H1"/>
    <mergeCell ref="A2:H2"/>
  </mergeCells>
  <printOptions horizontalCentered="1"/>
  <pageMargins left="0.38" right="0.41" top="0.6299212598425197" bottom="0.69" header="0.31496062992125984" footer="0.4"/>
  <pageSetup firstPageNumber="425" useFirstPageNumber="1" horizontalDpi="300" verticalDpi="3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44">
      <selection activeCell="B14" sqref="B14"/>
    </sheetView>
  </sheetViews>
  <sheetFormatPr defaultColWidth="11.421875" defaultRowHeight="12.75"/>
  <cols>
    <col min="1" max="1" width="4.7109375" style="264" customWidth="1"/>
    <col min="2" max="2" width="5.28125" style="10" customWidth="1"/>
    <col min="3" max="3" width="48.57421875" style="0" customWidth="1"/>
    <col min="4" max="4" width="12.421875" style="0" customWidth="1"/>
    <col min="5" max="5" width="13.8515625" style="0" customWidth="1"/>
    <col min="6" max="6" width="12.57421875" style="0" customWidth="1"/>
    <col min="7" max="8" width="8.140625" style="0" customWidth="1"/>
    <col min="9" max="9" width="24.7109375" style="0" customWidth="1"/>
    <col min="10" max="10" width="14.7109375" style="0" customWidth="1"/>
  </cols>
  <sheetData>
    <row r="1" spans="1:8" s="1" customFormat="1" ht="31.5" customHeight="1">
      <c r="A1" s="293" t="s">
        <v>114</v>
      </c>
      <c r="B1" s="294"/>
      <c r="C1" s="294"/>
      <c r="D1" s="294"/>
      <c r="E1" s="294"/>
      <c r="F1" s="294"/>
      <c r="G1" s="294"/>
      <c r="H1" s="295"/>
    </row>
    <row r="2" spans="1:8" s="1" customFormat="1" ht="27.75" customHeight="1">
      <c r="A2" s="290" t="s">
        <v>251</v>
      </c>
      <c r="B2" s="291"/>
      <c r="C2" s="291"/>
      <c r="D2" s="88" t="s">
        <v>252</v>
      </c>
      <c r="E2" s="89" t="s">
        <v>253</v>
      </c>
      <c r="F2" s="89" t="s">
        <v>254</v>
      </c>
      <c r="G2" s="90" t="s">
        <v>255</v>
      </c>
      <c r="H2" s="90" t="s">
        <v>255</v>
      </c>
    </row>
    <row r="3" spans="1:8" s="1" customFormat="1" ht="12.75" customHeight="1">
      <c r="A3" s="292">
        <v>1</v>
      </c>
      <c r="B3" s="292"/>
      <c r="C3" s="292"/>
      <c r="D3" s="91">
        <v>2</v>
      </c>
      <c r="E3" s="91">
        <v>3</v>
      </c>
      <c r="F3" s="91">
        <v>4</v>
      </c>
      <c r="G3" s="92" t="s">
        <v>256</v>
      </c>
      <c r="H3" s="92" t="s">
        <v>257</v>
      </c>
    </row>
    <row r="4" spans="1:10" s="1" customFormat="1" ht="9.75" customHeight="1">
      <c r="A4" s="262"/>
      <c r="B4" s="229"/>
      <c r="C4" s="49"/>
      <c r="D4" s="49"/>
      <c r="E4" s="230"/>
      <c r="F4" s="230"/>
      <c r="G4" s="230"/>
      <c r="H4" s="230"/>
      <c r="I4" s="45"/>
      <c r="J4" s="45"/>
    </row>
    <row r="5" spans="1:10" s="1" customFormat="1" ht="14.25" customHeight="1">
      <c r="A5" s="263">
        <v>3</v>
      </c>
      <c r="B5" s="231"/>
      <c r="C5" s="232" t="s">
        <v>41</v>
      </c>
      <c r="D5" s="67">
        <f>D6+D14+D49+D59</f>
        <v>1315027772</v>
      </c>
      <c r="E5" s="67">
        <f>E6+E14+E49+E59</f>
        <v>1430545000</v>
      </c>
      <c r="F5" s="67">
        <f>F6+F14+F49+F59</f>
        <v>1322494457</v>
      </c>
      <c r="G5" s="70">
        <f>F5/D5*100</f>
        <v>100.56779675372513</v>
      </c>
      <c r="H5" s="70">
        <f aca="true" t="shared" si="0" ref="H5:H36">F5/E5*100</f>
        <v>92.44689660234387</v>
      </c>
      <c r="I5" s="12"/>
      <c r="J5" s="12"/>
    </row>
    <row r="6" spans="1:10" s="1" customFormat="1" ht="13.5" customHeight="1">
      <c r="A6" s="264">
        <v>31</v>
      </c>
      <c r="B6" s="234"/>
      <c r="C6" s="123" t="s">
        <v>42</v>
      </c>
      <c r="D6" s="22">
        <f>D7+D9+D11</f>
        <v>86736976</v>
      </c>
      <c r="E6" s="22">
        <f>E7+E9+E11</f>
        <v>88818500</v>
      </c>
      <c r="F6" s="22">
        <f>F7+F9+F11</f>
        <v>86577468</v>
      </c>
      <c r="G6" s="71">
        <f aca="true" t="shared" si="1" ref="G6:G69">F6/D6*100</f>
        <v>99.81610149747439</v>
      </c>
      <c r="H6" s="71">
        <f t="shared" si="0"/>
        <v>97.47684097344585</v>
      </c>
      <c r="I6" s="2"/>
      <c r="J6" s="2"/>
    </row>
    <row r="7" spans="1:10" s="1" customFormat="1" ht="12.75">
      <c r="A7" s="264">
        <v>311</v>
      </c>
      <c r="B7" s="234"/>
      <c r="C7" s="123" t="s">
        <v>219</v>
      </c>
      <c r="D7" s="22">
        <f>SUM(D8:D8)</f>
        <v>72482449</v>
      </c>
      <c r="E7" s="22">
        <f>SUM(E8:E8)</f>
        <v>75795100</v>
      </c>
      <c r="F7" s="22">
        <f>SUM(F8:F8)</f>
        <v>73619174</v>
      </c>
      <c r="G7" s="71">
        <f t="shared" si="1"/>
        <v>101.56827620435396</v>
      </c>
      <c r="H7" s="71">
        <f t="shared" si="0"/>
        <v>97.12919964483191</v>
      </c>
      <c r="I7" s="14"/>
      <c r="J7" s="14"/>
    </row>
    <row r="8" spans="1:10" s="1" customFormat="1" ht="12.75">
      <c r="A8" s="264"/>
      <c r="B8" s="235">
        <v>3111</v>
      </c>
      <c r="C8" s="116" t="s">
        <v>68</v>
      </c>
      <c r="D8" s="36">
        <v>72482449</v>
      </c>
      <c r="E8" s="81">
        <v>75795100</v>
      </c>
      <c r="F8" s="36">
        <v>73619174</v>
      </c>
      <c r="G8" s="100">
        <f t="shared" si="1"/>
        <v>101.56827620435396</v>
      </c>
      <c r="H8" s="82">
        <f t="shared" si="0"/>
        <v>97.12919964483191</v>
      </c>
      <c r="I8" s="2"/>
      <c r="J8" s="2"/>
    </row>
    <row r="9" spans="1:10" s="1" customFormat="1" ht="12.75">
      <c r="A9" s="264">
        <v>312</v>
      </c>
      <c r="B9" s="236"/>
      <c r="C9" s="237" t="s">
        <v>43</v>
      </c>
      <c r="D9" s="30">
        <f>D10</f>
        <v>1787742</v>
      </c>
      <c r="E9" s="30">
        <f>E10</f>
        <v>1502500</v>
      </c>
      <c r="F9" s="30">
        <f>F10</f>
        <v>1307286</v>
      </c>
      <c r="G9" s="73">
        <f t="shared" si="1"/>
        <v>73.12498112143699</v>
      </c>
      <c r="H9" s="73">
        <f t="shared" si="0"/>
        <v>87.00738768718801</v>
      </c>
      <c r="I9" s="2"/>
      <c r="J9" s="2"/>
    </row>
    <row r="10" spans="1:10" s="1" customFormat="1" ht="12.75">
      <c r="A10" s="264"/>
      <c r="B10" s="235">
        <v>3121</v>
      </c>
      <c r="C10" s="116" t="s">
        <v>69</v>
      </c>
      <c r="D10" s="36">
        <v>1787742</v>
      </c>
      <c r="E10" s="81">
        <v>1502500</v>
      </c>
      <c r="F10" s="36">
        <v>1307286</v>
      </c>
      <c r="G10" s="100">
        <f t="shared" si="1"/>
        <v>73.12498112143699</v>
      </c>
      <c r="H10" s="82">
        <f t="shared" si="0"/>
        <v>87.00738768718801</v>
      </c>
      <c r="I10" s="13"/>
      <c r="J10" s="13"/>
    </row>
    <row r="11" spans="1:10" s="1" customFormat="1" ht="12.75">
      <c r="A11" s="264">
        <v>313</v>
      </c>
      <c r="B11" s="236"/>
      <c r="C11" s="237" t="s">
        <v>70</v>
      </c>
      <c r="D11" s="30">
        <f>D12+D13</f>
        <v>12466785</v>
      </c>
      <c r="E11" s="30">
        <f>E12+E13</f>
        <v>11520900</v>
      </c>
      <c r="F11" s="30">
        <f>F12+F13</f>
        <v>11651008</v>
      </c>
      <c r="G11" s="73">
        <f t="shared" si="1"/>
        <v>93.45639633634494</v>
      </c>
      <c r="H11" s="73">
        <f t="shared" si="0"/>
        <v>101.12932149398051</v>
      </c>
      <c r="I11" s="13"/>
      <c r="J11" s="13"/>
    </row>
    <row r="12" spans="1:10" s="1" customFormat="1" ht="12.75">
      <c r="A12" s="264"/>
      <c r="B12" s="235">
        <v>3132</v>
      </c>
      <c r="C12" s="116" t="s">
        <v>199</v>
      </c>
      <c r="D12" s="36">
        <v>11234615</v>
      </c>
      <c r="E12" s="81">
        <v>10232400</v>
      </c>
      <c r="F12" s="36">
        <v>10399495</v>
      </c>
      <c r="G12" s="100">
        <f t="shared" si="1"/>
        <v>92.56654544904298</v>
      </c>
      <c r="H12" s="82">
        <f t="shared" si="0"/>
        <v>101.6329991008952</v>
      </c>
      <c r="I12" s="81"/>
      <c r="J12" s="79"/>
    </row>
    <row r="13" spans="1:10" s="1" customFormat="1" ht="12.75">
      <c r="A13" s="264"/>
      <c r="B13" s="235">
        <v>3133</v>
      </c>
      <c r="C13" s="116" t="s">
        <v>200</v>
      </c>
      <c r="D13" s="36">
        <v>1232170</v>
      </c>
      <c r="E13" s="81">
        <v>1288500</v>
      </c>
      <c r="F13" s="36">
        <v>1251513</v>
      </c>
      <c r="G13" s="100">
        <f t="shared" si="1"/>
        <v>101.56983208485842</v>
      </c>
      <c r="H13" s="82">
        <f t="shared" si="0"/>
        <v>97.12945285215366</v>
      </c>
      <c r="I13" s="81"/>
      <c r="J13" s="13"/>
    </row>
    <row r="14" spans="1:10" s="1" customFormat="1" ht="13.5" customHeight="1">
      <c r="A14" s="264">
        <v>32</v>
      </c>
      <c r="B14" s="236"/>
      <c r="C14" s="147" t="s">
        <v>1</v>
      </c>
      <c r="D14" s="22">
        <f>D15+D19+D24+D42</f>
        <v>553008332</v>
      </c>
      <c r="E14" s="22">
        <f>E15+E19+E24+E42</f>
        <v>635764500</v>
      </c>
      <c r="F14" s="22">
        <f>F15+F19+F24+F42</f>
        <v>621772324</v>
      </c>
      <c r="G14" s="71">
        <f t="shared" si="1"/>
        <v>112.43453091408395</v>
      </c>
      <c r="H14" s="71">
        <f t="shared" si="0"/>
        <v>97.79915739239922</v>
      </c>
      <c r="I14" s="13"/>
      <c r="J14" s="13"/>
    </row>
    <row r="15" spans="1:10" s="1" customFormat="1" ht="12.75">
      <c r="A15" s="264">
        <v>321</v>
      </c>
      <c r="B15" s="236"/>
      <c r="C15" s="147" t="s">
        <v>4</v>
      </c>
      <c r="D15" s="22">
        <f>D16+D17+D18</f>
        <v>3803063</v>
      </c>
      <c r="E15" s="22">
        <f>E16+E17+E18</f>
        <v>3763500</v>
      </c>
      <c r="F15" s="22">
        <f>F16+F17+F18</f>
        <v>3217102</v>
      </c>
      <c r="G15" s="71">
        <f t="shared" si="1"/>
        <v>84.59239302635795</v>
      </c>
      <c r="H15" s="71">
        <f t="shared" si="0"/>
        <v>85.48165271688588</v>
      </c>
      <c r="I15" s="13"/>
      <c r="J15" s="13"/>
    </row>
    <row r="16" spans="1:10" s="1" customFormat="1" ht="12.75">
      <c r="A16" s="264"/>
      <c r="B16" s="235">
        <v>3211</v>
      </c>
      <c r="C16" s="118" t="s">
        <v>71</v>
      </c>
      <c r="D16" s="36">
        <v>1352841</v>
      </c>
      <c r="E16" s="81">
        <v>882000</v>
      </c>
      <c r="F16" s="36">
        <v>895194</v>
      </c>
      <c r="G16" s="100">
        <f t="shared" si="1"/>
        <v>66.17141260502896</v>
      </c>
      <c r="H16" s="82">
        <f t="shared" si="0"/>
        <v>101.49591836734695</v>
      </c>
      <c r="I16" s="13"/>
      <c r="J16" s="13"/>
    </row>
    <row r="17" spans="1:10" s="1" customFormat="1" ht="12.75">
      <c r="A17" s="264"/>
      <c r="B17" s="235">
        <v>3212</v>
      </c>
      <c r="C17" s="118" t="s">
        <v>72</v>
      </c>
      <c r="D17" s="36">
        <v>1941583</v>
      </c>
      <c r="E17" s="81">
        <v>2359500</v>
      </c>
      <c r="F17" s="36">
        <v>2030700</v>
      </c>
      <c r="G17" s="100">
        <f t="shared" si="1"/>
        <v>104.58991451820498</v>
      </c>
      <c r="H17" s="82">
        <f t="shared" si="0"/>
        <v>86.06484424666243</v>
      </c>
      <c r="I17" s="13"/>
      <c r="J17" s="13"/>
    </row>
    <row r="18" spans="1:10" s="1" customFormat="1" ht="12.75">
      <c r="A18" s="264"/>
      <c r="B18" s="238" t="s">
        <v>3</v>
      </c>
      <c r="C18" s="119" t="s">
        <v>73</v>
      </c>
      <c r="D18" s="36">
        <v>508639</v>
      </c>
      <c r="E18" s="81">
        <v>522000</v>
      </c>
      <c r="F18" s="36">
        <v>291208</v>
      </c>
      <c r="G18" s="100">
        <f t="shared" si="1"/>
        <v>57.2523931511347</v>
      </c>
      <c r="H18" s="82">
        <f t="shared" si="0"/>
        <v>55.78697318007663</v>
      </c>
      <c r="I18" s="12"/>
      <c r="J18" s="12"/>
    </row>
    <row r="19" spans="1:8" s="1" customFormat="1" ht="12.75">
      <c r="A19" s="264">
        <v>322</v>
      </c>
      <c r="B19" s="238"/>
      <c r="C19" s="239" t="s">
        <v>44</v>
      </c>
      <c r="D19" s="16">
        <f>SUM(D20:D23)</f>
        <v>12503604</v>
      </c>
      <c r="E19" s="16">
        <f>SUM(E20:E23)</f>
        <v>13020000</v>
      </c>
      <c r="F19" s="16">
        <f>SUM(F20:F23)</f>
        <v>13184532</v>
      </c>
      <c r="G19" s="240">
        <f t="shared" si="1"/>
        <v>105.44585385141755</v>
      </c>
      <c r="H19" s="240">
        <f t="shared" si="0"/>
        <v>101.2636866359447</v>
      </c>
    </row>
    <row r="20" spans="1:8" s="243" customFormat="1" ht="12.75">
      <c r="A20" s="264"/>
      <c r="B20" s="242">
        <v>3221</v>
      </c>
      <c r="C20" s="116" t="s">
        <v>74</v>
      </c>
      <c r="D20" s="36">
        <v>1582003</v>
      </c>
      <c r="E20" s="81">
        <v>1820000</v>
      </c>
      <c r="F20" s="36">
        <v>1581846</v>
      </c>
      <c r="G20" s="100">
        <f t="shared" si="1"/>
        <v>99.99007587216965</v>
      </c>
      <c r="H20" s="82">
        <f t="shared" si="0"/>
        <v>86.91461538461539</v>
      </c>
    </row>
    <row r="21" spans="1:8" s="243" customFormat="1" ht="12.75">
      <c r="A21" s="264"/>
      <c r="B21" s="242">
        <v>3223</v>
      </c>
      <c r="C21" s="116" t="s">
        <v>75</v>
      </c>
      <c r="D21" s="36">
        <v>10465455</v>
      </c>
      <c r="E21" s="81">
        <v>10620000</v>
      </c>
      <c r="F21" s="36">
        <v>11234077</v>
      </c>
      <c r="G21" s="100">
        <f t="shared" si="1"/>
        <v>107.34437250936533</v>
      </c>
      <c r="H21" s="82">
        <f t="shared" si="0"/>
        <v>105.78226930320152</v>
      </c>
    </row>
    <row r="22" spans="1:8" s="243" customFormat="1" ht="12.75">
      <c r="A22" s="264"/>
      <c r="B22" s="242" t="s">
        <v>5</v>
      </c>
      <c r="C22" s="244" t="s">
        <v>76</v>
      </c>
      <c r="D22" s="245">
        <v>158224</v>
      </c>
      <c r="E22" s="246">
        <v>290000</v>
      </c>
      <c r="F22" s="245">
        <v>178795</v>
      </c>
      <c r="G22" s="247">
        <f t="shared" si="1"/>
        <v>113.00118818889675</v>
      </c>
      <c r="H22" s="248">
        <f t="shared" si="0"/>
        <v>61.65344827586207</v>
      </c>
    </row>
    <row r="23" spans="1:8" s="243" customFormat="1" ht="12.75">
      <c r="A23" s="264"/>
      <c r="B23" s="242">
        <v>3227</v>
      </c>
      <c r="C23" s="116" t="s">
        <v>201</v>
      </c>
      <c r="D23" s="245">
        <v>297922</v>
      </c>
      <c r="E23" s="246">
        <v>290000</v>
      </c>
      <c r="F23" s="245">
        <v>189814</v>
      </c>
      <c r="G23" s="247">
        <f t="shared" si="1"/>
        <v>63.712649619699114</v>
      </c>
      <c r="H23" s="248">
        <f t="shared" si="0"/>
        <v>65.45310344827587</v>
      </c>
    </row>
    <row r="24" spans="1:8" s="1" customFormat="1" ht="12.75">
      <c r="A24" s="264">
        <v>323</v>
      </c>
      <c r="B24" s="249"/>
      <c r="C24" s="239" t="s">
        <v>6</v>
      </c>
      <c r="D24" s="22">
        <f>D25+D26+D32+D33+D34+D35+D36+D40+D41</f>
        <v>525407402</v>
      </c>
      <c r="E24" s="22">
        <f>E25+E26+E32+E33+E34+E35+E36+E40+E41</f>
        <v>614508000</v>
      </c>
      <c r="F24" s="22">
        <f>F25+F26+F32+F33+F34+F35+F36+F40+F41</f>
        <v>592169404</v>
      </c>
      <c r="G24" s="71">
        <f t="shared" si="1"/>
        <v>112.70671135310728</v>
      </c>
      <c r="H24" s="71">
        <f t="shared" si="0"/>
        <v>96.36479980732554</v>
      </c>
    </row>
    <row r="25" spans="1:8" s="1" customFormat="1" ht="12.75">
      <c r="A25" s="264"/>
      <c r="B25" s="250">
        <v>3231</v>
      </c>
      <c r="C25" s="116" t="s">
        <v>77</v>
      </c>
      <c r="D25" s="36">
        <v>5208941</v>
      </c>
      <c r="E25" s="81">
        <v>4504000</v>
      </c>
      <c r="F25" s="36">
        <v>4380328</v>
      </c>
      <c r="G25" s="100">
        <f t="shared" si="1"/>
        <v>84.09248636143124</v>
      </c>
      <c r="H25" s="82">
        <f t="shared" si="0"/>
        <v>97.25417406749555</v>
      </c>
    </row>
    <row r="26" spans="1:8" s="11" customFormat="1" ht="12.75">
      <c r="A26" s="264"/>
      <c r="B26" s="235">
        <v>3232</v>
      </c>
      <c r="C26" s="244" t="s">
        <v>7</v>
      </c>
      <c r="D26" s="22">
        <f>SUM(D27:D31)</f>
        <v>501490026</v>
      </c>
      <c r="E26" s="22">
        <f>SUM(E27:E31)</f>
        <v>586460000</v>
      </c>
      <c r="F26" s="22">
        <f>SUM(F27:F31)</f>
        <v>570813275</v>
      </c>
      <c r="G26" s="71">
        <f t="shared" si="1"/>
        <v>113.82345518472982</v>
      </c>
      <c r="H26" s="71">
        <f t="shared" si="0"/>
        <v>97.33200474030625</v>
      </c>
    </row>
    <row r="27" spans="1:8" s="1" customFormat="1" ht="12.75">
      <c r="A27" s="264"/>
      <c r="B27" s="250"/>
      <c r="C27" s="50" t="s">
        <v>78</v>
      </c>
      <c r="D27" s="34">
        <v>350741243</v>
      </c>
      <c r="E27" s="83">
        <v>385000000</v>
      </c>
      <c r="F27" s="34">
        <v>403759500</v>
      </c>
      <c r="G27" s="72">
        <f t="shared" si="1"/>
        <v>115.11606007509074</v>
      </c>
      <c r="H27" s="84">
        <f t="shared" si="0"/>
        <v>104.8725974025974</v>
      </c>
    </row>
    <row r="28" spans="1:8" s="1" customFormat="1" ht="12.75">
      <c r="A28" s="264"/>
      <c r="B28" s="250"/>
      <c r="C28" s="50" t="s">
        <v>108</v>
      </c>
      <c r="D28" s="34">
        <v>1171748</v>
      </c>
      <c r="E28" s="83">
        <v>1500000</v>
      </c>
      <c r="F28" s="34">
        <v>1230214</v>
      </c>
      <c r="G28" s="72">
        <f t="shared" si="1"/>
        <v>104.9896394105217</v>
      </c>
      <c r="H28" s="84">
        <f t="shared" si="0"/>
        <v>82.01426666666667</v>
      </c>
    </row>
    <row r="29" spans="1:8" s="1" customFormat="1" ht="12.75">
      <c r="A29" s="264"/>
      <c r="B29" s="250"/>
      <c r="C29" s="50" t="s">
        <v>79</v>
      </c>
      <c r="D29" s="34">
        <v>138897198</v>
      </c>
      <c r="E29" s="83">
        <v>185000000</v>
      </c>
      <c r="F29" s="34">
        <v>157001063</v>
      </c>
      <c r="G29" s="72">
        <f t="shared" si="1"/>
        <v>113.03400303294815</v>
      </c>
      <c r="H29" s="84">
        <f t="shared" si="0"/>
        <v>84.86543945945945</v>
      </c>
    </row>
    <row r="30" spans="1:8" s="1" customFormat="1" ht="12.75" hidden="1">
      <c r="A30" s="264"/>
      <c r="B30" s="250"/>
      <c r="C30" s="50" t="s">
        <v>80</v>
      </c>
      <c r="D30" s="34"/>
      <c r="E30" s="83"/>
      <c r="F30" s="34"/>
      <c r="G30" s="72" t="e">
        <f t="shared" si="1"/>
        <v>#DIV/0!</v>
      </c>
      <c r="H30" s="84" t="e">
        <f t="shared" si="0"/>
        <v>#DIV/0!</v>
      </c>
    </row>
    <row r="31" spans="1:8" s="1" customFormat="1" ht="12.75">
      <c r="A31" s="264"/>
      <c r="B31" s="250"/>
      <c r="C31" s="50" t="s">
        <v>81</v>
      </c>
      <c r="D31" s="34">
        <v>10679837</v>
      </c>
      <c r="E31" s="83">
        <v>14960000</v>
      </c>
      <c r="F31" s="34">
        <v>8822498</v>
      </c>
      <c r="G31" s="72">
        <f t="shared" si="1"/>
        <v>82.60891996759877</v>
      </c>
      <c r="H31" s="84">
        <f t="shared" si="0"/>
        <v>58.97391711229947</v>
      </c>
    </row>
    <row r="32" spans="1:8" s="1" customFormat="1" ht="12.75">
      <c r="A32" s="264"/>
      <c r="B32" s="250">
        <v>3233</v>
      </c>
      <c r="C32" s="118" t="s">
        <v>82</v>
      </c>
      <c r="D32" s="34">
        <v>1682419</v>
      </c>
      <c r="E32" s="83">
        <v>2310000</v>
      </c>
      <c r="F32" s="34">
        <v>1895888</v>
      </c>
      <c r="G32" s="72">
        <f t="shared" si="1"/>
        <v>112.68821857099806</v>
      </c>
      <c r="H32" s="84">
        <f t="shared" si="0"/>
        <v>82.0730735930736</v>
      </c>
    </row>
    <row r="33" spans="1:8" s="1" customFormat="1" ht="12.75">
      <c r="A33" s="264"/>
      <c r="B33" s="250">
        <v>3234</v>
      </c>
      <c r="C33" s="118" t="s">
        <v>83</v>
      </c>
      <c r="D33" s="34">
        <v>6315085</v>
      </c>
      <c r="E33" s="83">
        <v>6315000</v>
      </c>
      <c r="F33" s="34">
        <v>6299614</v>
      </c>
      <c r="G33" s="72">
        <f t="shared" si="1"/>
        <v>99.75501517398419</v>
      </c>
      <c r="H33" s="84">
        <f t="shared" si="0"/>
        <v>99.75635787806809</v>
      </c>
    </row>
    <row r="34" spans="1:8" s="1" customFormat="1" ht="12.75">
      <c r="A34" s="264"/>
      <c r="B34" s="250">
        <v>3235</v>
      </c>
      <c r="C34" s="118" t="s">
        <v>84</v>
      </c>
      <c r="D34" s="34">
        <v>2483715</v>
      </c>
      <c r="E34" s="83">
        <v>2500000</v>
      </c>
      <c r="F34" s="34">
        <v>2496886</v>
      </c>
      <c r="G34" s="72">
        <f t="shared" si="1"/>
        <v>100.53029433731326</v>
      </c>
      <c r="H34" s="84">
        <f t="shared" si="0"/>
        <v>99.87544</v>
      </c>
    </row>
    <row r="35" spans="1:8" s="1" customFormat="1" ht="12.75">
      <c r="A35" s="264"/>
      <c r="B35" s="250">
        <v>3236</v>
      </c>
      <c r="C35" s="118" t="s">
        <v>85</v>
      </c>
      <c r="D35" s="34">
        <v>517488</v>
      </c>
      <c r="E35" s="83">
        <v>900000</v>
      </c>
      <c r="F35" s="34">
        <v>490409</v>
      </c>
      <c r="G35" s="72">
        <f t="shared" si="1"/>
        <v>94.76722165538138</v>
      </c>
      <c r="H35" s="84">
        <f t="shared" si="0"/>
        <v>54.48988888888889</v>
      </c>
    </row>
    <row r="36" spans="1:8" s="243" customFormat="1" ht="12.75">
      <c r="A36" s="264"/>
      <c r="B36" s="235">
        <v>3237</v>
      </c>
      <c r="C36" s="244" t="s">
        <v>86</v>
      </c>
      <c r="D36" s="102">
        <v>4246535</v>
      </c>
      <c r="E36" s="102">
        <f>SUM(E37:E39)</f>
        <v>7590000</v>
      </c>
      <c r="F36" s="102">
        <f>SUM(F37:F39)</f>
        <v>4068044</v>
      </c>
      <c r="G36" s="103">
        <f t="shared" si="1"/>
        <v>95.79678490816632</v>
      </c>
      <c r="H36" s="103">
        <f t="shared" si="0"/>
        <v>53.59741765480896</v>
      </c>
    </row>
    <row r="37" spans="1:8" s="1" customFormat="1" ht="14.25" customHeight="1" hidden="1">
      <c r="A37" s="264"/>
      <c r="B37" s="250"/>
      <c r="C37" s="50" t="s">
        <v>87</v>
      </c>
      <c r="D37" s="34">
        <v>2123480</v>
      </c>
      <c r="E37" s="83">
        <v>5000000</v>
      </c>
      <c r="F37" s="34">
        <v>2123480</v>
      </c>
      <c r="G37" s="72">
        <f t="shared" si="1"/>
        <v>100</v>
      </c>
      <c r="H37" s="84">
        <f aca="true" t="shared" si="2" ref="H37:H68">F37/E37*100</f>
        <v>42.4696</v>
      </c>
    </row>
    <row r="38" spans="1:8" s="1" customFormat="1" ht="12.75" hidden="1">
      <c r="A38" s="264"/>
      <c r="B38" s="250"/>
      <c r="C38" s="50" t="s">
        <v>109</v>
      </c>
      <c r="D38" s="34">
        <v>1485772</v>
      </c>
      <c r="E38" s="83">
        <v>2210000</v>
      </c>
      <c r="F38" s="34">
        <v>1485772</v>
      </c>
      <c r="G38" s="72">
        <f t="shared" si="1"/>
        <v>100</v>
      </c>
      <c r="H38" s="84">
        <f t="shared" si="2"/>
        <v>67.22950226244345</v>
      </c>
    </row>
    <row r="39" spans="1:8" s="1" customFormat="1" ht="12.75" hidden="1">
      <c r="A39" s="264"/>
      <c r="B39" s="250"/>
      <c r="C39" s="50" t="s">
        <v>110</v>
      </c>
      <c r="D39" s="34">
        <v>458792</v>
      </c>
      <c r="E39" s="83">
        <v>380000</v>
      </c>
      <c r="F39" s="34">
        <v>458792</v>
      </c>
      <c r="G39" s="72">
        <f t="shared" si="1"/>
        <v>100</v>
      </c>
      <c r="H39" s="84">
        <f t="shared" si="2"/>
        <v>120.73473684210528</v>
      </c>
    </row>
    <row r="40" spans="1:8" s="1" customFormat="1" ht="12.75" hidden="1">
      <c r="A40" s="264"/>
      <c r="B40" s="250">
        <v>3238</v>
      </c>
      <c r="C40" s="40" t="s">
        <v>88</v>
      </c>
      <c r="D40" s="39"/>
      <c r="E40" s="83"/>
      <c r="F40" s="39"/>
      <c r="G40" s="101" t="e">
        <f t="shared" si="1"/>
        <v>#DIV/0!</v>
      </c>
      <c r="H40" s="84" t="e">
        <f t="shared" si="2"/>
        <v>#DIV/0!</v>
      </c>
    </row>
    <row r="41" spans="1:8" s="1" customFormat="1" ht="13.5" customHeight="1">
      <c r="A41" s="264"/>
      <c r="B41" s="250">
        <v>3239</v>
      </c>
      <c r="C41" s="40" t="s">
        <v>89</v>
      </c>
      <c r="D41" s="34">
        <v>3463193</v>
      </c>
      <c r="E41" s="83">
        <v>3929000</v>
      </c>
      <c r="F41" s="34">
        <v>1724960</v>
      </c>
      <c r="G41" s="72">
        <f t="shared" si="1"/>
        <v>49.80837048353932</v>
      </c>
      <c r="H41" s="84">
        <f t="shared" si="2"/>
        <v>43.903283278187835</v>
      </c>
    </row>
    <row r="42" spans="1:8" s="1" customFormat="1" ht="13.5" customHeight="1">
      <c r="A42" s="264">
        <v>329</v>
      </c>
      <c r="B42" s="250"/>
      <c r="C42" s="123" t="s">
        <v>46</v>
      </c>
      <c r="D42" s="22">
        <f>SUM(D43:D48)</f>
        <v>11294263</v>
      </c>
      <c r="E42" s="22">
        <f>SUM(E43:E48)</f>
        <v>4473000</v>
      </c>
      <c r="F42" s="22">
        <f>SUM(F43:F48)</f>
        <v>13201286</v>
      </c>
      <c r="G42" s="71">
        <f t="shared" si="1"/>
        <v>116.88488217425078</v>
      </c>
      <c r="H42" s="71">
        <f t="shared" si="2"/>
        <v>295.13270735524253</v>
      </c>
    </row>
    <row r="43" spans="1:8" s="1" customFormat="1" ht="15" customHeight="1">
      <c r="A43" s="264"/>
      <c r="B43" s="250">
        <v>3291</v>
      </c>
      <c r="C43" s="121" t="s">
        <v>90</v>
      </c>
      <c r="D43" s="34">
        <v>299708</v>
      </c>
      <c r="E43" s="83">
        <v>345000</v>
      </c>
      <c r="F43" s="34">
        <v>329153</v>
      </c>
      <c r="G43" s="72">
        <f t="shared" si="1"/>
        <v>109.82456257423891</v>
      </c>
      <c r="H43" s="84">
        <f t="shared" si="2"/>
        <v>95.40666666666667</v>
      </c>
    </row>
    <row r="44" spans="1:8" s="1" customFormat="1" ht="13.5" customHeight="1">
      <c r="A44" s="264"/>
      <c r="B44" s="250">
        <v>3292</v>
      </c>
      <c r="C44" s="50" t="s">
        <v>91</v>
      </c>
      <c r="D44" s="34">
        <v>521752</v>
      </c>
      <c r="E44" s="83">
        <v>700000</v>
      </c>
      <c r="F44" s="34">
        <v>757921</v>
      </c>
      <c r="G44" s="72">
        <f t="shared" si="1"/>
        <v>145.264608472991</v>
      </c>
      <c r="H44" s="84">
        <f t="shared" si="2"/>
        <v>108.27442857142857</v>
      </c>
    </row>
    <row r="45" spans="1:8" s="1" customFormat="1" ht="13.5" customHeight="1">
      <c r="A45" s="264"/>
      <c r="B45" s="250">
        <v>3293</v>
      </c>
      <c r="C45" s="50" t="s">
        <v>92</v>
      </c>
      <c r="D45" s="34">
        <v>295579</v>
      </c>
      <c r="E45" s="83">
        <v>330000</v>
      </c>
      <c r="F45" s="34">
        <v>236475</v>
      </c>
      <c r="G45" s="72">
        <f t="shared" si="1"/>
        <v>80.00399216453131</v>
      </c>
      <c r="H45" s="84">
        <f t="shared" si="2"/>
        <v>71.6590909090909</v>
      </c>
    </row>
    <row r="46" spans="1:8" s="1" customFormat="1" ht="13.5" customHeight="1">
      <c r="A46" s="264"/>
      <c r="B46" s="250">
        <v>3294</v>
      </c>
      <c r="C46" s="50" t="s">
        <v>93</v>
      </c>
      <c r="D46" s="34">
        <v>90879</v>
      </c>
      <c r="E46" s="83">
        <v>176000</v>
      </c>
      <c r="F46" s="34">
        <v>78681</v>
      </c>
      <c r="G46" s="72">
        <f t="shared" si="1"/>
        <v>86.57775723764566</v>
      </c>
      <c r="H46" s="84">
        <f t="shared" si="2"/>
        <v>44.705113636363635</v>
      </c>
    </row>
    <row r="47" spans="1:8" s="1" customFormat="1" ht="13.5" customHeight="1">
      <c r="A47" s="264"/>
      <c r="B47" s="250">
        <v>3295</v>
      </c>
      <c r="C47" s="50" t="s">
        <v>202</v>
      </c>
      <c r="D47" s="34">
        <v>311550</v>
      </c>
      <c r="E47" s="83">
        <v>440000</v>
      </c>
      <c r="F47" s="34">
        <v>387477</v>
      </c>
      <c r="G47" s="72">
        <f t="shared" si="1"/>
        <v>124.37072701011074</v>
      </c>
      <c r="H47" s="84">
        <f t="shared" si="2"/>
        <v>88.06295454545455</v>
      </c>
    </row>
    <row r="48" spans="1:8" s="1" customFormat="1" ht="13.5" customHeight="1">
      <c r="A48" s="264"/>
      <c r="B48" s="250">
        <v>3299</v>
      </c>
      <c r="C48" s="116" t="s">
        <v>94</v>
      </c>
      <c r="D48" s="34">
        <v>9774795</v>
      </c>
      <c r="E48" s="83">
        <v>2482000</v>
      </c>
      <c r="F48" s="34">
        <v>11411579</v>
      </c>
      <c r="G48" s="72">
        <f t="shared" si="1"/>
        <v>116.74494452313323</v>
      </c>
      <c r="H48" s="84">
        <f t="shared" si="2"/>
        <v>459.7735294117647</v>
      </c>
    </row>
    <row r="49" spans="1:8" s="1" customFormat="1" ht="13.5" customHeight="1">
      <c r="A49" s="264">
        <v>34</v>
      </c>
      <c r="B49" s="249"/>
      <c r="C49" s="147" t="s">
        <v>8</v>
      </c>
      <c r="D49" s="22">
        <f>D50+D54</f>
        <v>423953092</v>
      </c>
      <c r="E49" s="22">
        <f>E50+E54</f>
        <v>418562000</v>
      </c>
      <c r="F49" s="22">
        <f>F50+F54</f>
        <v>365685139</v>
      </c>
      <c r="G49" s="71">
        <f t="shared" si="1"/>
        <v>86.25603773164603</v>
      </c>
      <c r="H49" s="71">
        <f t="shared" si="2"/>
        <v>87.36701826730568</v>
      </c>
    </row>
    <row r="50" spans="1:8" s="1" customFormat="1" ht="13.5" customHeight="1">
      <c r="A50" s="264">
        <v>342</v>
      </c>
      <c r="B50" s="249"/>
      <c r="C50" s="239" t="s">
        <v>220</v>
      </c>
      <c r="D50" s="22">
        <f>D51</f>
        <v>284466061</v>
      </c>
      <c r="E50" s="22">
        <f>E51</f>
        <v>360750000</v>
      </c>
      <c r="F50" s="22">
        <f>F51</f>
        <v>302301321</v>
      </c>
      <c r="G50" s="71">
        <f t="shared" si="1"/>
        <v>106.26973212104906</v>
      </c>
      <c r="H50" s="71">
        <f t="shared" si="2"/>
        <v>83.79800997920998</v>
      </c>
    </row>
    <row r="51" spans="1:8" s="1" customFormat="1" ht="26.25" customHeight="1">
      <c r="A51" s="264"/>
      <c r="B51" s="238" t="s">
        <v>45</v>
      </c>
      <c r="C51" s="251" t="s">
        <v>203</v>
      </c>
      <c r="D51" s="22">
        <f>D52+D53</f>
        <v>284466061</v>
      </c>
      <c r="E51" s="22">
        <f>E52+E53</f>
        <v>360750000</v>
      </c>
      <c r="F51" s="22">
        <f>F52+F53</f>
        <v>302301321</v>
      </c>
      <c r="G51" s="71">
        <f t="shared" si="1"/>
        <v>106.26973212104906</v>
      </c>
      <c r="H51" s="71">
        <f t="shared" si="2"/>
        <v>83.79800997920998</v>
      </c>
    </row>
    <row r="52" spans="1:8" s="1" customFormat="1" ht="13.5" customHeight="1">
      <c r="A52" s="264"/>
      <c r="B52" s="238"/>
      <c r="C52" s="121" t="s">
        <v>204</v>
      </c>
      <c r="D52" s="34">
        <v>238474957</v>
      </c>
      <c r="E52" s="83">
        <v>311850000</v>
      </c>
      <c r="F52" s="34">
        <v>259151271</v>
      </c>
      <c r="G52" s="72">
        <f t="shared" si="1"/>
        <v>108.67022443786414</v>
      </c>
      <c r="H52" s="84">
        <f t="shared" si="2"/>
        <v>83.10125733525734</v>
      </c>
    </row>
    <row r="53" spans="1:8" s="1" customFormat="1" ht="13.5" customHeight="1">
      <c r="A53" s="264"/>
      <c r="B53" s="238"/>
      <c r="C53" s="121" t="s">
        <v>205</v>
      </c>
      <c r="D53" s="34">
        <v>45991104</v>
      </c>
      <c r="E53" s="83">
        <v>48900000</v>
      </c>
      <c r="F53" s="34">
        <v>43150050</v>
      </c>
      <c r="G53" s="72">
        <f t="shared" si="1"/>
        <v>93.82260099692323</v>
      </c>
      <c r="H53" s="84">
        <f t="shared" si="2"/>
        <v>88.24141104294479</v>
      </c>
    </row>
    <row r="54" spans="1:8" s="1" customFormat="1" ht="13.5" customHeight="1">
      <c r="A54" s="264">
        <v>343</v>
      </c>
      <c r="B54" s="250"/>
      <c r="C54" s="123" t="s">
        <v>54</v>
      </c>
      <c r="D54" s="22">
        <f>SUM(D55:D58)</f>
        <v>139487031</v>
      </c>
      <c r="E54" s="22">
        <f>SUM(E55:E58)</f>
        <v>57812000</v>
      </c>
      <c r="F54" s="22">
        <f>SUM(F55:F58)</f>
        <v>63383818</v>
      </c>
      <c r="G54" s="71">
        <f t="shared" si="1"/>
        <v>45.44065318875416</v>
      </c>
      <c r="H54" s="71">
        <f t="shared" si="2"/>
        <v>109.63782259738461</v>
      </c>
    </row>
    <row r="55" spans="1:8" s="1" customFormat="1" ht="13.5" customHeight="1">
      <c r="A55" s="264"/>
      <c r="B55" s="241">
        <v>3431</v>
      </c>
      <c r="C55" s="121" t="s">
        <v>95</v>
      </c>
      <c r="D55" s="34">
        <v>260318</v>
      </c>
      <c r="E55" s="83">
        <v>275000</v>
      </c>
      <c r="F55" s="34">
        <v>275790</v>
      </c>
      <c r="G55" s="72">
        <f t="shared" si="1"/>
        <v>105.94349987323197</v>
      </c>
      <c r="H55" s="84">
        <f t="shared" si="2"/>
        <v>100.28727272727274</v>
      </c>
    </row>
    <row r="56" spans="1:8" s="1" customFormat="1" ht="27" customHeight="1">
      <c r="A56" s="264"/>
      <c r="B56" s="241">
        <v>3432</v>
      </c>
      <c r="C56" s="121" t="s">
        <v>206</v>
      </c>
      <c r="D56" s="34">
        <v>112954497</v>
      </c>
      <c r="E56" s="83">
        <v>9000000</v>
      </c>
      <c r="F56" s="34">
        <v>26084924</v>
      </c>
      <c r="G56" s="72">
        <f t="shared" si="1"/>
        <v>23.093302783686426</v>
      </c>
      <c r="H56" s="84">
        <f t="shared" si="2"/>
        <v>289.83248888888886</v>
      </c>
    </row>
    <row r="57" spans="1:8" s="1" customFormat="1" ht="13.5" customHeight="1">
      <c r="A57" s="264"/>
      <c r="B57" s="241">
        <v>3433</v>
      </c>
      <c r="C57" s="121" t="s">
        <v>96</v>
      </c>
      <c r="D57" s="34">
        <v>4248831</v>
      </c>
      <c r="E57" s="83">
        <v>12537000</v>
      </c>
      <c r="F57" s="34">
        <v>13537428</v>
      </c>
      <c r="G57" s="72">
        <f t="shared" si="1"/>
        <v>318.6153556119319</v>
      </c>
      <c r="H57" s="84">
        <f t="shared" si="2"/>
        <v>107.97980378080881</v>
      </c>
    </row>
    <row r="58" spans="1:8" s="1" customFormat="1" ht="13.5" customHeight="1">
      <c r="A58" s="264"/>
      <c r="B58" s="241">
        <v>3434</v>
      </c>
      <c r="C58" s="121" t="s">
        <v>97</v>
      </c>
      <c r="D58" s="34">
        <v>22023385</v>
      </c>
      <c r="E58" s="83">
        <v>36000000</v>
      </c>
      <c r="F58" s="34">
        <v>23485676</v>
      </c>
      <c r="G58" s="72">
        <f t="shared" si="1"/>
        <v>106.63971955264824</v>
      </c>
      <c r="H58" s="84">
        <f t="shared" si="2"/>
        <v>65.23798888888889</v>
      </c>
    </row>
    <row r="59" spans="1:8" s="1" customFormat="1" ht="13.5" customHeight="1">
      <c r="A59" s="264">
        <v>38</v>
      </c>
      <c r="B59" s="249"/>
      <c r="C59" s="252" t="s">
        <v>47</v>
      </c>
      <c r="D59" s="22">
        <f>D60+D62</f>
        <v>251329372</v>
      </c>
      <c r="E59" s="22">
        <f>E60+E62</f>
        <v>287400000</v>
      </c>
      <c r="F59" s="22">
        <f>F60+F62</f>
        <v>248459526</v>
      </c>
      <c r="G59" s="71">
        <f t="shared" si="1"/>
        <v>98.85813346161547</v>
      </c>
      <c r="H59" s="71">
        <f t="shared" si="2"/>
        <v>86.4507745302714</v>
      </c>
    </row>
    <row r="60" spans="1:8" s="15" customFormat="1" ht="13.5" customHeight="1">
      <c r="A60" s="265">
        <v>382</v>
      </c>
      <c r="B60" s="253"/>
      <c r="C60" s="254" t="s">
        <v>58</v>
      </c>
      <c r="D60" s="30">
        <f>D61</f>
        <v>240000000</v>
      </c>
      <c r="E60" s="30">
        <f>E61</f>
        <v>275000000</v>
      </c>
      <c r="F60" s="30">
        <f>F61</f>
        <v>240000000</v>
      </c>
      <c r="G60" s="73">
        <f t="shared" si="1"/>
        <v>100</v>
      </c>
      <c r="H60" s="73">
        <f t="shared" si="2"/>
        <v>87.27272727272727</v>
      </c>
    </row>
    <row r="61" spans="1:8" s="15" customFormat="1" ht="13.5" customHeight="1">
      <c r="A61" s="265"/>
      <c r="B61" s="255">
        <v>3821</v>
      </c>
      <c r="C61" s="256" t="s">
        <v>57</v>
      </c>
      <c r="D61" s="34">
        <v>240000000</v>
      </c>
      <c r="E61" s="83">
        <v>275000000</v>
      </c>
      <c r="F61" s="34">
        <v>240000000</v>
      </c>
      <c r="G61" s="72">
        <f t="shared" si="1"/>
        <v>100</v>
      </c>
      <c r="H61" s="84">
        <f t="shared" si="2"/>
        <v>87.27272727272727</v>
      </c>
    </row>
    <row r="62" spans="1:8" s="1" customFormat="1" ht="13.5" customHeight="1">
      <c r="A62" s="264">
        <v>383</v>
      </c>
      <c r="B62" s="249"/>
      <c r="C62" s="252" t="s">
        <v>48</v>
      </c>
      <c r="D62" s="22">
        <f>SUM(D63:D63)</f>
        <v>11329372</v>
      </c>
      <c r="E62" s="22">
        <f>SUM(E63:E63)</f>
        <v>12400000</v>
      </c>
      <c r="F62" s="22">
        <f>SUM(F63:F63)</f>
        <v>8459526</v>
      </c>
      <c r="G62" s="71">
        <f t="shared" si="1"/>
        <v>74.66897547366261</v>
      </c>
      <c r="H62" s="71">
        <f t="shared" si="2"/>
        <v>68.22198387096773</v>
      </c>
    </row>
    <row r="63" spans="1:8" s="1" customFormat="1" ht="13.5" customHeight="1">
      <c r="A63" s="264"/>
      <c r="B63" s="235">
        <v>3831</v>
      </c>
      <c r="C63" s="118" t="s">
        <v>98</v>
      </c>
      <c r="D63" s="34">
        <v>11329372</v>
      </c>
      <c r="E63" s="83">
        <v>12400000</v>
      </c>
      <c r="F63" s="34">
        <v>8459526</v>
      </c>
      <c r="G63" s="72">
        <f t="shared" si="1"/>
        <v>74.66897547366261</v>
      </c>
      <c r="H63" s="84">
        <f t="shared" si="2"/>
        <v>68.22198387096773</v>
      </c>
    </row>
    <row r="64" spans="1:8" s="1" customFormat="1" ht="24" customHeight="1">
      <c r="A64" s="263">
        <v>4</v>
      </c>
      <c r="B64" s="231"/>
      <c r="C64" s="232" t="s">
        <v>49</v>
      </c>
      <c r="D64" s="67">
        <f>D65+D70</f>
        <v>998340243</v>
      </c>
      <c r="E64" s="67">
        <f>E65+E70</f>
        <v>1488155000</v>
      </c>
      <c r="F64" s="67">
        <f>F65+F70</f>
        <v>1323119351</v>
      </c>
      <c r="G64" s="70">
        <f t="shared" si="1"/>
        <v>132.53190585847193</v>
      </c>
      <c r="H64" s="70">
        <f t="shared" si="2"/>
        <v>88.91004975960165</v>
      </c>
    </row>
    <row r="65" spans="1:8" s="1" customFormat="1" ht="13.5" customHeight="1">
      <c r="A65" s="264">
        <v>41</v>
      </c>
      <c r="B65" s="257"/>
      <c r="C65" s="239" t="s">
        <v>9</v>
      </c>
      <c r="D65" s="16">
        <f>D66+D68</f>
        <v>124127216</v>
      </c>
      <c r="E65" s="16">
        <f>E66+E68</f>
        <v>117000000</v>
      </c>
      <c r="F65" s="16">
        <f>F66+F68</f>
        <v>109784341</v>
      </c>
      <c r="G65" s="240">
        <f t="shared" si="1"/>
        <v>88.44501998659182</v>
      </c>
      <c r="H65" s="240">
        <f t="shared" si="2"/>
        <v>93.83277008547009</v>
      </c>
    </row>
    <row r="66" spans="1:8" s="1" customFormat="1" ht="13.5" customHeight="1">
      <c r="A66" s="264">
        <v>411</v>
      </c>
      <c r="B66" s="257"/>
      <c r="C66" s="147" t="s">
        <v>111</v>
      </c>
      <c r="D66" s="22">
        <f>D67</f>
        <v>122372765</v>
      </c>
      <c r="E66" s="22">
        <f>E67</f>
        <v>115000000</v>
      </c>
      <c r="F66" s="22">
        <f>F67</f>
        <v>107913560</v>
      </c>
      <c r="G66" s="71">
        <f t="shared" si="1"/>
        <v>88.18429492869593</v>
      </c>
      <c r="H66" s="71">
        <f t="shared" si="2"/>
        <v>93.83787826086957</v>
      </c>
    </row>
    <row r="67" spans="1:8" s="1" customFormat="1" ht="13.5" customHeight="1">
      <c r="A67" s="264"/>
      <c r="B67" s="235">
        <v>4111</v>
      </c>
      <c r="C67" s="116" t="s">
        <v>39</v>
      </c>
      <c r="D67" s="36">
        <v>122372765</v>
      </c>
      <c r="E67" s="81">
        <v>115000000</v>
      </c>
      <c r="F67" s="36">
        <v>107913560</v>
      </c>
      <c r="G67" s="100">
        <f t="shared" si="1"/>
        <v>88.18429492869593</v>
      </c>
      <c r="H67" s="82">
        <f t="shared" si="2"/>
        <v>93.83787826086957</v>
      </c>
    </row>
    <row r="68" spans="1:8" s="1" customFormat="1" ht="13.5" customHeight="1">
      <c r="A68" s="264">
        <v>412</v>
      </c>
      <c r="B68" s="257"/>
      <c r="C68" s="147" t="s">
        <v>50</v>
      </c>
      <c r="D68" s="67">
        <f>SUM(D69:D69)</f>
        <v>1754451</v>
      </c>
      <c r="E68" s="67">
        <f>SUM(E69:E69)</f>
        <v>2000000</v>
      </c>
      <c r="F68" s="67">
        <f>SUM(F69:F69)</f>
        <v>1870781</v>
      </c>
      <c r="G68" s="70">
        <f t="shared" si="1"/>
        <v>106.6305642049849</v>
      </c>
      <c r="H68" s="70">
        <f t="shared" si="2"/>
        <v>93.53905</v>
      </c>
    </row>
    <row r="69" spans="1:8" s="1" customFormat="1" ht="13.5" customHeight="1">
      <c r="A69" s="264"/>
      <c r="B69" s="238" t="s">
        <v>10</v>
      </c>
      <c r="C69" s="119" t="s">
        <v>99</v>
      </c>
      <c r="D69" s="34">
        <v>1754451</v>
      </c>
      <c r="E69" s="83">
        <v>2000000</v>
      </c>
      <c r="F69" s="34">
        <v>1870781</v>
      </c>
      <c r="G69" s="72">
        <f t="shared" si="1"/>
        <v>106.6305642049849</v>
      </c>
      <c r="H69" s="84">
        <f aca="true" t="shared" si="3" ref="H69:H83">F69/E69*100</f>
        <v>93.53905</v>
      </c>
    </row>
    <row r="70" spans="1:8" s="1" customFormat="1" ht="12.75">
      <c r="A70" s="264">
        <v>42</v>
      </c>
      <c r="B70" s="249"/>
      <c r="C70" s="239" t="s">
        <v>11</v>
      </c>
      <c r="D70" s="22">
        <f>D71+D75+D80+D82</f>
        <v>874213027</v>
      </c>
      <c r="E70" s="22">
        <f>E71+E75+E80+E82</f>
        <v>1371155000</v>
      </c>
      <c r="F70" s="22">
        <f>F71+F75+F80+F82</f>
        <v>1213335010</v>
      </c>
      <c r="G70" s="71">
        <f aca="true" t="shared" si="4" ref="G70:G83">F70/D70*100</f>
        <v>138.79168721195458</v>
      </c>
      <c r="H70" s="71">
        <f t="shared" si="3"/>
        <v>88.48999638990486</v>
      </c>
    </row>
    <row r="71" spans="1:8" s="1" customFormat="1" ht="12.75">
      <c r="A71" s="264">
        <v>421</v>
      </c>
      <c r="B71" s="249"/>
      <c r="C71" s="147" t="s">
        <v>12</v>
      </c>
      <c r="D71" s="22">
        <f>D72+D73+D74</f>
        <v>865883259</v>
      </c>
      <c r="E71" s="22">
        <f>E72+E73+E74</f>
        <v>1354305000</v>
      </c>
      <c r="F71" s="22">
        <f>F72+F73+F74</f>
        <v>1204951105</v>
      </c>
      <c r="G71" s="71">
        <f t="shared" si="4"/>
        <v>139.15860971738684</v>
      </c>
      <c r="H71" s="71">
        <f t="shared" si="3"/>
        <v>88.97191585351896</v>
      </c>
    </row>
    <row r="72" spans="1:8" s="1" customFormat="1" ht="12.75">
      <c r="A72" s="264"/>
      <c r="B72" s="238" t="s">
        <v>13</v>
      </c>
      <c r="C72" s="40" t="s">
        <v>100</v>
      </c>
      <c r="D72" s="34">
        <v>2786428</v>
      </c>
      <c r="E72" s="83">
        <v>4000000</v>
      </c>
      <c r="F72" s="34">
        <v>1458607</v>
      </c>
      <c r="G72" s="72">
        <f t="shared" si="4"/>
        <v>52.346839753261165</v>
      </c>
      <c r="H72" s="84">
        <f t="shared" si="3"/>
        <v>36.465175</v>
      </c>
    </row>
    <row r="73" spans="1:8" s="1" customFormat="1" ht="12.75">
      <c r="A73" s="264"/>
      <c r="B73" s="238" t="s">
        <v>14</v>
      </c>
      <c r="C73" s="40" t="s">
        <v>207</v>
      </c>
      <c r="D73" s="34">
        <v>858696215</v>
      </c>
      <c r="E73" s="83">
        <v>1345405000</v>
      </c>
      <c r="F73" s="34">
        <v>1198848003</v>
      </c>
      <c r="G73" s="72">
        <f t="shared" si="4"/>
        <v>139.61258732228137</v>
      </c>
      <c r="H73" s="84">
        <f t="shared" si="3"/>
        <v>89.10684909005096</v>
      </c>
    </row>
    <row r="74" spans="1:8" s="1" customFormat="1" ht="12.75">
      <c r="A74" s="264"/>
      <c r="B74" s="238" t="s">
        <v>16</v>
      </c>
      <c r="C74" s="40" t="s">
        <v>101</v>
      </c>
      <c r="D74" s="34">
        <v>4400616</v>
      </c>
      <c r="E74" s="83">
        <v>4900000</v>
      </c>
      <c r="F74" s="34">
        <v>4644495</v>
      </c>
      <c r="G74" s="72">
        <f t="shared" si="4"/>
        <v>105.54192867543999</v>
      </c>
      <c r="H74" s="84">
        <f t="shared" si="3"/>
        <v>94.78561224489795</v>
      </c>
    </row>
    <row r="75" spans="1:9" s="1" customFormat="1" ht="12.75">
      <c r="A75" s="264">
        <v>422</v>
      </c>
      <c r="B75" s="249"/>
      <c r="C75" s="147" t="s">
        <v>19</v>
      </c>
      <c r="D75" s="22">
        <f>SUM(D76:D79)</f>
        <v>4833661</v>
      </c>
      <c r="E75" s="22">
        <f>SUM(E76:E79)</f>
        <v>8220000</v>
      </c>
      <c r="F75" s="22">
        <f>SUM(F76:F79)</f>
        <v>4038378</v>
      </c>
      <c r="G75" s="71">
        <f t="shared" si="4"/>
        <v>83.54698436650811</v>
      </c>
      <c r="H75" s="71">
        <f t="shared" si="3"/>
        <v>49.128686131386864</v>
      </c>
      <c r="I75" s="2"/>
    </row>
    <row r="76" spans="1:8" s="1" customFormat="1" ht="12.75">
      <c r="A76" s="264"/>
      <c r="B76" s="258" t="s">
        <v>17</v>
      </c>
      <c r="C76" s="35" t="s">
        <v>102</v>
      </c>
      <c r="D76" s="34">
        <v>1575029</v>
      </c>
      <c r="E76" s="83">
        <v>2920000</v>
      </c>
      <c r="F76" s="34">
        <v>1324409</v>
      </c>
      <c r="G76" s="72">
        <f t="shared" si="4"/>
        <v>84.08791203209591</v>
      </c>
      <c r="H76" s="84">
        <f t="shared" si="3"/>
        <v>45.35647260273973</v>
      </c>
    </row>
    <row r="77" spans="1:9" s="1" customFormat="1" ht="12.75">
      <c r="A77" s="264"/>
      <c r="B77" s="238" t="s">
        <v>18</v>
      </c>
      <c r="C77" s="40" t="s">
        <v>103</v>
      </c>
      <c r="D77" s="34">
        <v>30361</v>
      </c>
      <c r="E77" s="83">
        <v>300000</v>
      </c>
      <c r="F77" s="34">
        <v>97426</v>
      </c>
      <c r="G77" s="72">
        <f t="shared" si="4"/>
        <v>320.8919337307731</v>
      </c>
      <c r="H77" s="84">
        <f t="shared" si="3"/>
        <v>32.47533333333333</v>
      </c>
      <c r="I77" s="2"/>
    </row>
    <row r="78" spans="1:8" s="1" customFormat="1" ht="12.75">
      <c r="A78" s="264"/>
      <c r="B78" s="235">
        <v>4223</v>
      </c>
      <c r="C78" s="118" t="s">
        <v>104</v>
      </c>
      <c r="D78" s="34">
        <v>6006</v>
      </c>
      <c r="E78" s="83">
        <v>200000</v>
      </c>
      <c r="F78" s="34">
        <v>66946</v>
      </c>
      <c r="G78" s="72">
        <f t="shared" si="4"/>
        <v>1114.6520146520147</v>
      </c>
      <c r="H78" s="84">
        <f t="shared" si="3"/>
        <v>33.473000000000006</v>
      </c>
    </row>
    <row r="79" spans="1:8" s="1" customFormat="1" ht="12.75">
      <c r="A79" s="264"/>
      <c r="B79" s="238" t="s">
        <v>20</v>
      </c>
      <c r="C79" s="35" t="s">
        <v>105</v>
      </c>
      <c r="D79" s="34">
        <v>3222265</v>
      </c>
      <c r="E79" s="83">
        <v>4800000</v>
      </c>
      <c r="F79" s="34">
        <v>2549597</v>
      </c>
      <c r="G79" s="72">
        <f t="shared" si="4"/>
        <v>79.12437369365959</v>
      </c>
      <c r="H79" s="84">
        <f t="shared" si="3"/>
        <v>53.11660416666667</v>
      </c>
    </row>
    <row r="80" spans="1:8" s="1" customFormat="1" ht="12.75">
      <c r="A80" s="264">
        <v>423</v>
      </c>
      <c r="B80" s="249"/>
      <c r="C80" s="147" t="s">
        <v>21</v>
      </c>
      <c r="D80" s="30">
        <f>D81</f>
        <v>983693</v>
      </c>
      <c r="E80" s="30">
        <f>E81</f>
        <v>1600000</v>
      </c>
      <c r="F80" s="30">
        <f>F81</f>
        <v>762037</v>
      </c>
      <c r="G80" s="73">
        <f t="shared" si="4"/>
        <v>77.46695361256002</v>
      </c>
      <c r="H80" s="73">
        <f t="shared" si="3"/>
        <v>47.6273125</v>
      </c>
    </row>
    <row r="81" spans="1:8" s="1" customFormat="1" ht="12.75">
      <c r="A81" s="264"/>
      <c r="B81" s="242" t="s">
        <v>22</v>
      </c>
      <c r="C81" s="40" t="s">
        <v>106</v>
      </c>
      <c r="D81" s="36">
        <v>983693</v>
      </c>
      <c r="E81" s="81">
        <v>1600000</v>
      </c>
      <c r="F81" s="36">
        <v>762037</v>
      </c>
      <c r="G81" s="100">
        <f t="shared" si="4"/>
        <v>77.46695361256002</v>
      </c>
      <c r="H81" s="82">
        <f t="shared" si="3"/>
        <v>47.6273125</v>
      </c>
    </row>
    <row r="82" spans="1:8" s="1" customFormat="1" ht="12.75">
      <c r="A82" s="264">
        <v>426</v>
      </c>
      <c r="B82" s="259"/>
      <c r="C82" s="260" t="s">
        <v>23</v>
      </c>
      <c r="D82" s="30">
        <f>D83</f>
        <v>2512414</v>
      </c>
      <c r="E82" s="30">
        <f>E83</f>
        <v>7030000</v>
      </c>
      <c r="F82" s="30">
        <f>F83</f>
        <v>3583490</v>
      </c>
      <c r="G82" s="73">
        <f t="shared" si="4"/>
        <v>142.63134976958415</v>
      </c>
      <c r="H82" s="73">
        <f t="shared" si="3"/>
        <v>50.97425320056899</v>
      </c>
    </row>
    <row r="83" spans="1:8" s="1" customFormat="1" ht="12.75">
      <c r="A83" s="264"/>
      <c r="B83" s="238" t="s">
        <v>51</v>
      </c>
      <c r="C83" s="119" t="s">
        <v>107</v>
      </c>
      <c r="D83" s="36">
        <v>2512414</v>
      </c>
      <c r="E83" s="81">
        <v>7030000</v>
      </c>
      <c r="F83" s="36">
        <v>3583490</v>
      </c>
      <c r="G83" s="100">
        <f t="shared" si="4"/>
        <v>142.63134976958415</v>
      </c>
      <c r="H83" s="82">
        <f t="shared" si="3"/>
        <v>50.97425320056899</v>
      </c>
    </row>
    <row r="84" spans="1:8" s="1" customFormat="1" ht="11.25" customHeight="1">
      <c r="A84" s="264"/>
      <c r="B84" s="261"/>
      <c r="C84" s="44"/>
      <c r="D84" s="2"/>
      <c r="E84" s="2"/>
      <c r="F84" s="2"/>
      <c r="G84" s="2"/>
      <c r="H84" s="2"/>
    </row>
    <row r="85" spans="1:2" s="1" customFormat="1" ht="12.75">
      <c r="A85" s="264"/>
      <c r="B85" s="9"/>
    </row>
    <row r="86" spans="1:2" s="1" customFormat="1" ht="12.75">
      <c r="A86" s="264"/>
      <c r="B86" s="9"/>
    </row>
    <row r="87" spans="1:2" s="1" customFormat="1" ht="12.75">
      <c r="A87" s="264"/>
      <c r="B87" s="9"/>
    </row>
    <row r="88" spans="1:2" s="1" customFormat="1" ht="12.75">
      <c r="A88" s="264"/>
      <c r="B88" s="9"/>
    </row>
    <row r="89" spans="1:2" s="1" customFormat="1" ht="12.75">
      <c r="A89" s="264"/>
      <c r="B89" s="9"/>
    </row>
    <row r="90" spans="1:8" s="1" customFormat="1" ht="12.75" hidden="1">
      <c r="A90" s="264"/>
      <c r="B90" s="9"/>
      <c r="C90" s="1" t="s">
        <v>240</v>
      </c>
      <c r="E90" s="2">
        <f>E6+E17</f>
        <v>91178000</v>
      </c>
      <c r="F90" s="2">
        <f>F6+F17</f>
        <v>88608168</v>
      </c>
      <c r="G90" s="2"/>
      <c r="H90" s="2">
        <f>H6+H17</f>
        <v>183.54168522010826</v>
      </c>
    </row>
    <row r="91" spans="1:8" s="1" customFormat="1" ht="12.75" hidden="1">
      <c r="A91" s="264"/>
      <c r="B91" s="9"/>
      <c r="C91" s="1" t="s">
        <v>241</v>
      </c>
      <c r="E91" s="2">
        <f>E50+E56+E57+E58</f>
        <v>418287000</v>
      </c>
      <c r="F91" s="2">
        <f>F50+F56+F57+F58</f>
        <v>365409349</v>
      </c>
      <c r="G91" s="2"/>
      <c r="H91" s="2">
        <f>H50+H56+H57+H58</f>
        <v>546.8482915377965</v>
      </c>
    </row>
    <row r="92" spans="1:8" s="1" customFormat="1" ht="12.75" hidden="1">
      <c r="A92" s="264"/>
      <c r="B92" s="9"/>
      <c r="C92" s="1" t="s">
        <v>242</v>
      </c>
      <c r="E92" s="2">
        <f>E69+E72+E74+E75+E80+E82</f>
        <v>27750000</v>
      </c>
      <c r="F92" s="2">
        <f>F69+F72+F74+F75+F80+F82</f>
        <v>16357788</v>
      </c>
      <c r="G92" s="2"/>
      <c r="H92" s="2">
        <f>H69+H72+H74+H75+H80+H82</f>
        <v>372.5200890768538</v>
      </c>
    </row>
    <row r="93" spans="1:2" s="1" customFormat="1" ht="12.75" hidden="1">
      <c r="A93" s="264"/>
      <c r="B93" s="9"/>
    </row>
    <row r="94" spans="1:2" s="1" customFormat="1" ht="12.75" hidden="1">
      <c r="A94" s="264"/>
      <c r="B94" s="9"/>
    </row>
    <row r="95" spans="1:2" s="1" customFormat="1" ht="12.75">
      <c r="A95" s="264"/>
      <c r="B95" s="9"/>
    </row>
    <row r="96" spans="1:2" s="1" customFormat="1" ht="12.75">
      <c r="A96" s="264"/>
      <c r="B96" s="9"/>
    </row>
    <row r="97" spans="1:8" s="1" customFormat="1" ht="12.75">
      <c r="A97" s="264"/>
      <c r="B97" s="9"/>
      <c r="E97" s="65"/>
      <c r="F97" s="65"/>
      <c r="G97" s="65"/>
      <c r="H97" s="65"/>
    </row>
    <row r="98" spans="1:8" s="1" customFormat="1" ht="12.75">
      <c r="A98" s="264"/>
      <c r="B98" s="9"/>
      <c r="E98" s="65"/>
      <c r="F98" s="65"/>
      <c r="G98" s="65"/>
      <c r="H98" s="65"/>
    </row>
    <row r="99" spans="1:8" s="1" customFormat="1" ht="12.75">
      <c r="A99" s="264"/>
      <c r="B99" s="9"/>
      <c r="E99" s="65"/>
      <c r="F99" s="65"/>
      <c r="G99" s="65"/>
      <c r="H99" s="65"/>
    </row>
    <row r="100" spans="1:8" s="1" customFormat="1" ht="12.75">
      <c r="A100" s="264"/>
      <c r="B100" s="9"/>
      <c r="E100" s="65"/>
      <c r="F100" s="65"/>
      <c r="G100" s="65"/>
      <c r="H100" s="65"/>
    </row>
    <row r="101" spans="1:8" s="1" customFormat="1" ht="12.75">
      <c r="A101" s="264"/>
      <c r="B101" s="9"/>
      <c r="E101" s="65"/>
      <c r="F101" s="65"/>
      <c r="G101" s="65"/>
      <c r="H101" s="65"/>
    </row>
    <row r="102" spans="1:9" s="1" customFormat="1" ht="12.75">
      <c r="A102" s="264"/>
      <c r="B102" s="9"/>
      <c r="E102" s="65"/>
      <c r="F102" s="65"/>
      <c r="G102" s="65"/>
      <c r="H102" s="65"/>
      <c r="I102" s="66"/>
    </row>
    <row r="103" spans="1:2" s="1" customFormat="1" ht="12.75">
      <c r="A103" s="264"/>
      <c r="B103" s="9"/>
    </row>
    <row r="104" spans="1:2" s="1" customFormat="1" ht="12.75">
      <c r="A104" s="264"/>
      <c r="B104" s="9"/>
    </row>
    <row r="105" spans="1:2" s="1" customFormat="1" ht="12.75">
      <c r="A105" s="264"/>
      <c r="B105" s="9"/>
    </row>
    <row r="106" spans="1:2" s="1" customFormat="1" ht="12.75">
      <c r="A106" s="264"/>
      <c r="B106" s="9"/>
    </row>
    <row r="107" spans="1:2" s="1" customFormat="1" ht="12.75">
      <c r="A107" s="264"/>
      <c r="B107" s="9"/>
    </row>
    <row r="108" spans="1:2" s="1" customFormat="1" ht="12.75">
      <c r="A108" s="264"/>
      <c r="B108" s="9"/>
    </row>
    <row r="109" spans="1:2" s="1" customFormat="1" ht="12.75">
      <c r="A109" s="264"/>
      <c r="B109" s="9"/>
    </row>
    <row r="110" spans="1:2" s="1" customFormat="1" ht="12.75">
      <c r="A110" s="264"/>
      <c r="B110" s="9"/>
    </row>
    <row r="111" spans="1:2" s="1" customFormat="1" ht="12.75">
      <c r="A111" s="264"/>
      <c r="B111" s="9"/>
    </row>
    <row r="112" spans="1:2" s="1" customFormat="1" ht="12.75">
      <c r="A112" s="264"/>
      <c r="B112" s="9"/>
    </row>
    <row r="113" spans="1:2" s="1" customFormat="1" ht="12.75">
      <c r="A113" s="264"/>
      <c r="B113" s="9"/>
    </row>
    <row r="114" spans="1:2" s="1" customFormat="1" ht="12.75">
      <c r="A114" s="264"/>
      <c r="B114" s="9"/>
    </row>
    <row r="115" spans="1:2" s="1" customFormat="1" ht="12.75">
      <c r="A115" s="264"/>
      <c r="B115" s="9"/>
    </row>
    <row r="116" spans="1:2" s="1" customFormat="1" ht="12.75">
      <c r="A116" s="264"/>
      <c r="B116" s="9"/>
    </row>
    <row r="117" spans="1:2" s="1" customFormat="1" ht="12.75">
      <c r="A117" s="264"/>
      <c r="B117" s="9"/>
    </row>
    <row r="118" spans="1:2" s="1" customFormat="1" ht="12.75">
      <c r="A118" s="264"/>
      <c r="B118" s="9"/>
    </row>
    <row r="119" spans="1:2" s="1" customFormat="1" ht="12.75">
      <c r="A119" s="264"/>
      <c r="B119" s="9"/>
    </row>
    <row r="120" spans="1:2" s="1" customFormat="1" ht="12.75">
      <c r="A120" s="264"/>
      <c r="B120" s="9"/>
    </row>
    <row r="121" spans="1:2" s="1" customFormat="1" ht="12.75">
      <c r="A121" s="264"/>
      <c r="B121" s="9"/>
    </row>
    <row r="122" spans="1:2" s="1" customFormat="1" ht="12.75">
      <c r="A122" s="264"/>
      <c r="B122" s="9"/>
    </row>
    <row r="123" spans="1:2" s="1" customFormat="1" ht="12.75">
      <c r="A123" s="264"/>
      <c r="B123" s="9"/>
    </row>
    <row r="124" spans="1:2" s="1" customFormat="1" ht="12.75">
      <c r="A124" s="264"/>
      <c r="B124" s="9"/>
    </row>
    <row r="125" spans="1:2" s="1" customFormat="1" ht="12.75">
      <c r="A125" s="264"/>
      <c r="B125" s="9"/>
    </row>
    <row r="126" spans="1:2" s="1" customFormat="1" ht="12.75">
      <c r="A126" s="264"/>
      <c r="B126" s="9"/>
    </row>
    <row r="127" spans="1:2" s="1" customFormat="1" ht="12.75">
      <c r="A127" s="264"/>
      <c r="B127" s="9"/>
    </row>
    <row r="128" spans="1:2" s="1" customFormat="1" ht="12.75">
      <c r="A128" s="264"/>
      <c r="B128" s="9"/>
    </row>
    <row r="129" spans="1:2" s="1" customFormat="1" ht="12.75">
      <c r="A129" s="264"/>
      <c r="B129" s="9"/>
    </row>
    <row r="130" spans="1:2" s="1" customFormat="1" ht="12.75">
      <c r="A130" s="264"/>
      <c r="B130" s="9"/>
    </row>
    <row r="131" spans="1:2" s="1" customFormat="1" ht="12.75">
      <c r="A131" s="264"/>
      <c r="B131" s="9"/>
    </row>
    <row r="132" spans="1:2" s="1" customFormat="1" ht="12.75">
      <c r="A132" s="264"/>
      <c r="B132" s="9"/>
    </row>
    <row r="133" spans="1:2" s="1" customFormat="1" ht="12.75">
      <c r="A133" s="264"/>
      <c r="B133" s="9"/>
    </row>
    <row r="134" spans="1:2" s="1" customFormat="1" ht="12.75">
      <c r="A134" s="264"/>
      <c r="B134" s="9"/>
    </row>
    <row r="135" spans="1:2" s="1" customFormat="1" ht="12.75">
      <c r="A135" s="264"/>
      <c r="B135" s="9"/>
    </row>
    <row r="136" spans="1:2" s="1" customFormat="1" ht="12.75">
      <c r="A136" s="264"/>
      <c r="B136" s="9"/>
    </row>
    <row r="137" spans="1:2" s="1" customFormat="1" ht="12.75">
      <c r="A137" s="264"/>
      <c r="B137" s="9"/>
    </row>
    <row r="138" spans="1:2" s="1" customFormat="1" ht="12.75">
      <c r="A138" s="264"/>
      <c r="B138" s="9"/>
    </row>
    <row r="139" spans="1:2" s="1" customFormat="1" ht="12.75">
      <c r="A139" s="264"/>
      <c r="B139" s="9"/>
    </row>
    <row r="140" spans="1:2" s="1" customFormat="1" ht="12.75">
      <c r="A140" s="264"/>
      <c r="B140" s="9"/>
    </row>
    <row r="141" spans="1:2" s="1" customFormat="1" ht="12.75">
      <c r="A141" s="264"/>
      <c r="B141" s="9"/>
    </row>
    <row r="142" spans="1:2" s="1" customFormat="1" ht="12.75">
      <c r="A142" s="264"/>
      <c r="B142" s="9"/>
    </row>
    <row r="143" spans="1:2" s="1" customFormat="1" ht="12.75">
      <c r="A143" s="264"/>
      <c r="B143" s="9"/>
    </row>
    <row r="144" spans="1:2" s="1" customFormat="1" ht="12.75">
      <c r="A144" s="264"/>
      <c r="B144" s="9"/>
    </row>
    <row r="145" spans="1:2" s="1" customFormat="1" ht="12.75">
      <c r="A145" s="264"/>
      <c r="B145" s="9"/>
    </row>
    <row r="146" spans="1:2" s="1" customFormat="1" ht="12.75">
      <c r="A146" s="264"/>
      <c r="B146" s="9"/>
    </row>
    <row r="147" spans="1:2" s="1" customFormat="1" ht="12.75">
      <c r="A147" s="264"/>
      <c r="B147" s="9"/>
    </row>
    <row r="148" spans="1:2" s="1" customFormat="1" ht="12.75">
      <c r="A148" s="264"/>
      <c r="B148" s="9"/>
    </row>
    <row r="149" spans="1:2" s="1" customFormat="1" ht="12.75">
      <c r="A149" s="264"/>
      <c r="B149" s="9"/>
    </row>
    <row r="150" spans="1:2" s="1" customFormat="1" ht="12.75">
      <c r="A150" s="264"/>
      <c r="B150" s="9"/>
    </row>
    <row r="151" spans="1:2" s="1" customFormat="1" ht="12.75">
      <c r="A151" s="264"/>
      <c r="B151" s="9"/>
    </row>
    <row r="152" spans="1:2" s="1" customFormat="1" ht="12.75">
      <c r="A152" s="264"/>
      <c r="B152" s="9"/>
    </row>
    <row r="153" spans="1:2" s="1" customFormat="1" ht="12.75">
      <c r="A153" s="264"/>
      <c r="B153" s="9"/>
    </row>
    <row r="154" spans="1:2" s="1" customFormat="1" ht="12.75">
      <c r="A154" s="264"/>
      <c r="B154" s="9"/>
    </row>
    <row r="155" spans="1:2" s="1" customFormat="1" ht="12.75">
      <c r="A155" s="264"/>
      <c r="B155" s="9"/>
    </row>
    <row r="156" spans="1:2" s="1" customFormat="1" ht="12.75">
      <c r="A156" s="264"/>
      <c r="B156" s="9"/>
    </row>
    <row r="157" spans="1:2" s="1" customFormat="1" ht="12.75">
      <c r="A157" s="264"/>
      <c r="B157" s="9"/>
    </row>
    <row r="158" spans="1:2" s="1" customFormat="1" ht="12.75">
      <c r="A158" s="264"/>
      <c r="B158" s="9"/>
    </row>
    <row r="159" spans="1:2" s="1" customFormat="1" ht="12.75">
      <c r="A159" s="264"/>
      <c r="B159" s="9"/>
    </row>
    <row r="160" spans="1:2" s="1" customFormat="1" ht="12.75">
      <c r="A160" s="264"/>
      <c r="B160" s="9"/>
    </row>
    <row r="161" spans="1:2" s="1" customFormat="1" ht="12.75">
      <c r="A161" s="264"/>
      <c r="B161" s="9"/>
    </row>
    <row r="162" spans="1:2" s="1" customFormat="1" ht="12.75">
      <c r="A162" s="264"/>
      <c r="B162" s="9"/>
    </row>
    <row r="163" spans="1:2" s="1" customFormat="1" ht="12.75">
      <c r="A163" s="264"/>
      <c r="B163" s="9"/>
    </row>
    <row r="164" spans="1:2" s="1" customFormat="1" ht="12.75">
      <c r="A164" s="264"/>
      <c r="B164" s="9"/>
    </row>
    <row r="165" spans="1:2" s="1" customFormat="1" ht="12.75">
      <c r="A165" s="264"/>
      <c r="B165" s="9"/>
    </row>
    <row r="166" spans="1:2" s="1" customFormat="1" ht="12.75">
      <c r="A166" s="264"/>
      <c r="B166" s="9"/>
    </row>
    <row r="167" spans="1:2" s="1" customFormat="1" ht="12.75">
      <c r="A167" s="264"/>
      <c r="B167" s="9"/>
    </row>
    <row r="168" spans="1:2" s="1" customFormat="1" ht="12.75">
      <c r="A168" s="264"/>
      <c r="B168" s="9"/>
    </row>
    <row r="169" spans="1:2" s="1" customFormat="1" ht="12.75">
      <c r="A169" s="264"/>
      <c r="B169" s="9"/>
    </row>
    <row r="170" spans="1:2" s="1" customFormat="1" ht="12.75">
      <c r="A170" s="264"/>
      <c r="B170" s="9"/>
    </row>
    <row r="171" spans="1:2" s="1" customFormat="1" ht="12.75">
      <c r="A171" s="264"/>
      <c r="B171" s="9"/>
    </row>
    <row r="172" spans="1:2" s="1" customFormat="1" ht="12.75">
      <c r="A172" s="264"/>
      <c r="B172" s="9"/>
    </row>
    <row r="173" spans="1:2" s="1" customFormat="1" ht="12.75">
      <c r="A173" s="264"/>
      <c r="B173" s="9"/>
    </row>
    <row r="174" spans="1:2" s="1" customFormat="1" ht="12.75">
      <c r="A174" s="264"/>
      <c r="B174" s="9"/>
    </row>
    <row r="175" spans="1:2" s="1" customFormat="1" ht="12.75">
      <c r="A175" s="264"/>
      <c r="B175" s="9"/>
    </row>
    <row r="176" spans="1:2" s="1" customFormat="1" ht="12.75">
      <c r="A176" s="264"/>
      <c r="B176" s="9"/>
    </row>
    <row r="177" spans="1:2" s="1" customFormat="1" ht="12.75">
      <c r="A177" s="264"/>
      <c r="B177" s="9"/>
    </row>
    <row r="178" spans="1:2" s="1" customFormat="1" ht="12.75">
      <c r="A178" s="264"/>
      <c r="B178" s="9"/>
    </row>
    <row r="179" spans="1:2" s="1" customFormat="1" ht="12.75">
      <c r="A179" s="264"/>
      <c r="B179" s="9"/>
    </row>
    <row r="180" spans="1:2" s="1" customFormat="1" ht="12.75">
      <c r="A180" s="264"/>
      <c r="B180" s="9"/>
    </row>
    <row r="181" spans="1:2" s="1" customFormat="1" ht="12.75">
      <c r="A181" s="264"/>
      <c r="B181" s="9"/>
    </row>
    <row r="182" spans="1:2" s="1" customFormat="1" ht="12.75">
      <c r="A182" s="264"/>
      <c r="B182" s="9"/>
    </row>
    <row r="183" spans="1:2" s="1" customFormat="1" ht="12.75">
      <c r="A183" s="264"/>
      <c r="B183" s="9"/>
    </row>
    <row r="184" spans="1:2" s="1" customFormat="1" ht="12.75">
      <c r="A184" s="264"/>
      <c r="B184" s="9"/>
    </row>
    <row r="185" spans="1:2" s="1" customFormat="1" ht="12.75">
      <c r="A185" s="264"/>
      <c r="B185" s="9"/>
    </row>
    <row r="186" spans="1:2" s="1" customFormat="1" ht="12.75">
      <c r="A186" s="264"/>
      <c r="B186" s="9"/>
    </row>
    <row r="187" spans="1:2" s="1" customFormat="1" ht="12.75">
      <c r="A187" s="264"/>
      <c r="B187" s="9"/>
    </row>
    <row r="188" spans="1:2" s="1" customFormat="1" ht="12.75">
      <c r="A188" s="264"/>
      <c r="B188" s="9"/>
    </row>
    <row r="189" spans="1:2" s="1" customFormat="1" ht="12.75">
      <c r="A189" s="264"/>
      <c r="B189" s="9"/>
    </row>
    <row r="190" spans="1:2" s="1" customFormat="1" ht="12.75">
      <c r="A190" s="264"/>
      <c r="B190" s="9"/>
    </row>
    <row r="191" spans="1:2" s="1" customFormat="1" ht="12.75">
      <c r="A191" s="264"/>
      <c r="B191" s="9"/>
    </row>
    <row r="192" spans="1:2" s="1" customFormat="1" ht="12.75">
      <c r="A192" s="264"/>
      <c r="B192" s="9"/>
    </row>
    <row r="193" spans="1:2" s="1" customFormat="1" ht="12.75">
      <c r="A193" s="264"/>
      <c r="B193" s="9"/>
    </row>
    <row r="194" spans="1:2" s="1" customFormat="1" ht="12.75">
      <c r="A194" s="264"/>
      <c r="B194" s="9"/>
    </row>
    <row r="195" spans="1:2" s="1" customFormat="1" ht="12.75">
      <c r="A195" s="264"/>
      <c r="B195" s="9"/>
    </row>
    <row r="196" spans="1:2" s="1" customFormat="1" ht="12.75">
      <c r="A196" s="264"/>
      <c r="B196" s="9"/>
    </row>
    <row r="197" spans="1:2" s="1" customFormat="1" ht="12.75">
      <c r="A197" s="264"/>
      <c r="B197" s="9"/>
    </row>
    <row r="198" spans="1:2" s="1" customFormat="1" ht="12.75">
      <c r="A198" s="264"/>
      <c r="B198" s="9"/>
    </row>
    <row r="199" spans="1:2" s="1" customFormat="1" ht="12.75">
      <c r="A199" s="264"/>
      <c r="B199" s="9"/>
    </row>
    <row r="200" spans="1:2" s="1" customFormat="1" ht="12.75">
      <c r="A200" s="264"/>
      <c r="B200" s="9"/>
    </row>
    <row r="201" spans="1:2" s="1" customFormat="1" ht="12.75">
      <c r="A201" s="264"/>
      <c r="B201" s="9"/>
    </row>
    <row r="202" spans="1:2" s="1" customFormat="1" ht="12.75">
      <c r="A202" s="264"/>
      <c r="B202" s="9"/>
    </row>
    <row r="203" spans="1:2" s="1" customFormat="1" ht="12.75">
      <c r="A203" s="264"/>
      <c r="B203" s="9"/>
    </row>
    <row r="204" spans="1:2" s="1" customFormat="1" ht="12.75">
      <c r="A204" s="264"/>
      <c r="B204" s="9"/>
    </row>
    <row r="205" spans="1:2" s="1" customFormat="1" ht="12.75">
      <c r="A205" s="264"/>
      <c r="B205" s="9"/>
    </row>
    <row r="206" spans="1:2" s="1" customFormat="1" ht="12.75">
      <c r="A206" s="264"/>
      <c r="B206" s="9"/>
    </row>
    <row r="207" spans="1:2" s="1" customFormat="1" ht="12.75">
      <c r="A207" s="264"/>
      <c r="B207" s="9"/>
    </row>
    <row r="208" spans="1:2" s="1" customFormat="1" ht="12.75">
      <c r="A208" s="264"/>
      <c r="B208" s="9"/>
    </row>
    <row r="209" spans="1:2" s="1" customFormat="1" ht="12.75">
      <c r="A209" s="264"/>
      <c r="B209" s="9"/>
    </row>
    <row r="210" spans="1:2" s="1" customFormat="1" ht="12.75">
      <c r="A210" s="264"/>
      <c r="B210" s="9"/>
    </row>
    <row r="211" spans="1:2" s="1" customFormat="1" ht="12.75">
      <c r="A211" s="264"/>
      <c r="B211" s="9"/>
    </row>
    <row r="212" spans="1:2" s="1" customFormat="1" ht="12.75">
      <c r="A212" s="264"/>
      <c r="B212" s="9"/>
    </row>
    <row r="213" spans="1:2" s="1" customFormat="1" ht="12.75">
      <c r="A213" s="264"/>
      <c r="B213" s="9"/>
    </row>
    <row r="214" spans="1:2" s="1" customFormat="1" ht="12.75">
      <c r="A214" s="264"/>
      <c r="B214" s="9"/>
    </row>
    <row r="215" spans="1:2" s="1" customFormat="1" ht="12.75">
      <c r="A215" s="264"/>
      <c r="B215" s="9"/>
    </row>
    <row r="216" spans="1:2" s="1" customFormat="1" ht="12.75">
      <c r="A216" s="264"/>
      <c r="B216" s="9"/>
    </row>
    <row r="217" spans="1:2" s="1" customFormat="1" ht="12.75">
      <c r="A217" s="264"/>
      <c r="B217" s="9"/>
    </row>
    <row r="218" spans="1:2" s="1" customFormat="1" ht="12.75">
      <c r="A218" s="264"/>
      <c r="B218" s="9"/>
    </row>
    <row r="219" spans="1:2" s="1" customFormat="1" ht="12.75">
      <c r="A219" s="264"/>
      <c r="B219" s="9"/>
    </row>
    <row r="220" spans="1:2" s="1" customFormat="1" ht="12.75">
      <c r="A220" s="264"/>
      <c r="B220" s="9"/>
    </row>
    <row r="221" spans="1:2" s="1" customFormat="1" ht="12.75">
      <c r="A221" s="264"/>
      <c r="B221" s="9"/>
    </row>
    <row r="222" spans="1:2" s="1" customFormat="1" ht="12.75">
      <c r="A222" s="264"/>
      <c r="B222" s="9"/>
    </row>
    <row r="223" spans="1:2" s="1" customFormat="1" ht="12.75">
      <c r="A223" s="264"/>
      <c r="B223" s="9"/>
    </row>
    <row r="224" spans="1:2" s="1" customFormat="1" ht="12.75">
      <c r="A224" s="264"/>
      <c r="B224" s="9"/>
    </row>
    <row r="225" spans="1:2" s="1" customFormat="1" ht="12.75">
      <c r="A225" s="264"/>
      <c r="B225" s="9"/>
    </row>
    <row r="226" spans="1:2" s="1" customFormat="1" ht="12.75">
      <c r="A226" s="264"/>
      <c r="B226" s="9"/>
    </row>
    <row r="227" spans="1:2" s="1" customFormat="1" ht="12.75">
      <c r="A227" s="264"/>
      <c r="B227" s="9"/>
    </row>
    <row r="228" spans="1:2" s="1" customFormat="1" ht="12.75">
      <c r="A228" s="264"/>
      <c r="B228" s="9"/>
    </row>
    <row r="229" spans="1:2" s="1" customFormat="1" ht="12.75">
      <c r="A229" s="264"/>
      <c r="B229" s="9"/>
    </row>
    <row r="230" spans="1:2" s="1" customFormat="1" ht="12.75">
      <c r="A230" s="264"/>
      <c r="B230" s="9"/>
    </row>
    <row r="231" spans="1:2" s="1" customFormat="1" ht="12.75">
      <c r="A231" s="264"/>
      <c r="B231" s="9"/>
    </row>
    <row r="232" spans="1:2" s="1" customFormat="1" ht="12.75">
      <c r="A232" s="264"/>
      <c r="B232" s="9"/>
    </row>
    <row r="233" spans="1:2" s="1" customFormat="1" ht="12.75">
      <c r="A233" s="264"/>
      <c r="B233" s="9"/>
    </row>
    <row r="234" spans="1:2" s="1" customFormat="1" ht="12.75">
      <c r="A234" s="264"/>
      <c r="B234" s="9"/>
    </row>
    <row r="235" spans="1:2" s="1" customFormat="1" ht="12.75">
      <c r="A235" s="264"/>
      <c r="B235" s="9"/>
    </row>
    <row r="236" spans="1:2" s="1" customFormat="1" ht="12.75">
      <c r="A236" s="264"/>
      <c r="B236" s="9"/>
    </row>
    <row r="237" spans="1:2" s="1" customFormat="1" ht="12.75">
      <c r="A237" s="264"/>
      <c r="B237" s="9"/>
    </row>
    <row r="238" spans="1:2" s="1" customFormat="1" ht="12.75">
      <c r="A238" s="264"/>
      <c r="B238" s="9"/>
    </row>
    <row r="239" spans="1:2" s="1" customFormat="1" ht="12.75">
      <c r="A239" s="264"/>
      <c r="B239" s="9"/>
    </row>
    <row r="240" spans="1:2" s="1" customFormat="1" ht="12.75">
      <c r="A240" s="264"/>
      <c r="B240" s="9"/>
    </row>
    <row r="241" spans="1:2" s="1" customFormat="1" ht="12.75">
      <c r="A241" s="264"/>
      <c r="B241" s="9"/>
    </row>
    <row r="242" spans="1:2" s="1" customFormat="1" ht="12.75">
      <c r="A242" s="264"/>
      <c r="B242" s="9"/>
    </row>
    <row r="243" spans="1:2" s="1" customFormat="1" ht="12.75">
      <c r="A243" s="264"/>
      <c r="B243" s="9"/>
    </row>
    <row r="244" spans="1:2" s="1" customFormat="1" ht="12.75">
      <c r="A244" s="264"/>
      <c r="B244" s="9"/>
    </row>
    <row r="245" spans="1:2" s="1" customFormat="1" ht="12.75">
      <c r="A245" s="264"/>
      <c r="B245" s="9"/>
    </row>
    <row r="246" spans="1:2" s="1" customFormat="1" ht="12.75">
      <c r="A246" s="264"/>
      <c r="B246" s="9"/>
    </row>
    <row r="247" spans="1:2" s="1" customFormat="1" ht="12.75">
      <c r="A247" s="264"/>
      <c r="B247" s="9"/>
    </row>
    <row r="248" spans="1:2" s="1" customFormat="1" ht="12.75">
      <c r="A248" s="264"/>
      <c r="B248" s="9"/>
    </row>
    <row r="249" spans="1:2" s="1" customFormat="1" ht="12.75">
      <c r="A249" s="264"/>
      <c r="B249" s="9"/>
    </row>
    <row r="250" spans="1:2" s="1" customFormat="1" ht="12.75">
      <c r="A250" s="264"/>
      <c r="B250" s="9"/>
    </row>
    <row r="251" spans="1:2" s="1" customFormat="1" ht="12.75">
      <c r="A251" s="264"/>
      <c r="B251" s="9"/>
    </row>
    <row r="252" spans="1:2" s="1" customFormat="1" ht="12.75">
      <c r="A252" s="264"/>
      <c r="B252" s="9"/>
    </row>
    <row r="253" spans="1:2" s="1" customFormat="1" ht="12.75">
      <c r="A253" s="264"/>
      <c r="B253" s="9"/>
    </row>
    <row r="254" spans="1:2" s="1" customFormat="1" ht="12.75">
      <c r="A254" s="264"/>
      <c r="B254" s="9"/>
    </row>
    <row r="255" spans="1:2" s="1" customFormat="1" ht="12.75">
      <c r="A255" s="264"/>
      <c r="B255" s="9"/>
    </row>
    <row r="256" spans="1:2" s="1" customFormat="1" ht="12.75">
      <c r="A256" s="264"/>
      <c r="B256" s="9"/>
    </row>
    <row r="257" spans="1:2" s="1" customFormat="1" ht="12.75">
      <c r="A257" s="264"/>
      <c r="B257" s="9"/>
    </row>
    <row r="258" spans="1:2" s="1" customFormat="1" ht="12.75">
      <c r="A258" s="264"/>
      <c r="B258" s="9"/>
    </row>
    <row r="259" spans="1:2" s="1" customFormat="1" ht="12.75">
      <c r="A259" s="264"/>
      <c r="B259" s="9"/>
    </row>
    <row r="260" spans="1:2" s="1" customFormat="1" ht="12.75">
      <c r="A260" s="264"/>
      <c r="B260" s="9"/>
    </row>
    <row r="261" spans="1:2" s="1" customFormat="1" ht="12.75">
      <c r="A261" s="264"/>
      <c r="B261" s="9"/>
    </row>
    <row r="262" spans="1:2" s="1" customFormat="1" ht="12.75">
      <c r="A262" s="264"/>
      <c r="B262" s="9"/>
    </row>
    <row r="263" spans="1:2" s="1" customFormat="1" ht="12.75">
      <c r="A263" s="264"/>
      <c r="B263" s="9"/>
    </row>
    <row r="264" spans="1:2" s="1" customFormat="1" ht="12.75">
      <c r="A264" s="264"/>
      <c r="B264" s="9"/>
    </row>
    <row r="265" spans="1:2" s="1" customFormat="1" ht="12.75">
      <c r="A265" s="264"/>
      <c r="B265" s="9"/>
    </row>
    <row r="266" spans="1:2" s="1" customFormat="1" ht="12.75">
      <c r="A266" s="264"/>
      <c r="B266" s="9"/>
    </row>
    <row r="267" spans="1:2" s="1" customFormat="1" ht="12.75">
      <c r="A267" s="264"/>
      <c r="B267" s="9"/>
    </row>
    <row r="268" spans="1:2" s="1" customFormat="1" ht="12.75">
      <c r="A268" s="264"/>
      <c r="B268" s="9"/>
    </row>
    <row r="269" spans="1:2" s="1" customFormat="1" ht="12.75">
      <c r="A269" s="264"/>
      <c r="B269" s="9"/>
    </row>
    <row r="270" spans="1:2" s="1" customFormat="1" ht="12.75">
      <c r="A270" s="264"/>
      <c r="B270" s="9"/>
    </row>
    <row r="271" spans="1:2" s="1" customFormat="1" ht="12.75">
      <c r="A271" s="264"/>
      <c r="B271" s="9"/>
    </row>
    <row r="272" spans="1:2" s="1" customFormat="1" ht="12.75">
      <c r="A272" s="264"/>
      <c r="B272" s="9"/>
    </row>
    <row r="273" spans="1:2" s="1" customFormat="1" ht="12.75">
      <c r="A273" s="264"/>
      <c r="B273" s="9"/>
    </row>
    <row r="274" spans="1:2" s="1" customFormat="1" ht="12.75">
      <c r="A274" s="264"/>
      <c r="B274" s="9"/>
    </row>
    <row r="275" spans="1:2" s="1" customFormat="1" ht="12.75">
      <c r="A275" s="264"/>
      <c r="B275" s="9"/>
    </row>
    <row r="276" spans="1:2" s="1" customFormat="1" ht="12.75">
      <c r="A276" s="264"/>
      <c r="B276" s="9"/>
    </row>
    <row r="277" spans="1:2" s="1" customFormat="1" ht="12.75">
      <c r="A277" s="264"/>
      <c r="B277" s="9"/>
    </row>
    <row r="278" spans="1:2" s="1" customFormat="1" ht="12.75">
      <c r="A278" s="264"/>
      <c r="B278" s="9"/>
    </row>
    <row r="279" spans="1:2" s="1" customFormat="1" ht="12.75">
      <c r="A279" s="264"/>
      <c r="B279" s="9"/>
    </row>
    <row r="280" spans="1:2" s="1" customFormat="1" ht="12.75">
      <c r="A280" s="264"/>
      <c r="B280" s="9"/>
    </row>
    <row r="281" spans="1:2" s="1" customFormat="1" ht="12.75">
      <c r="A281" s="264"/>
      <c r="B281" s="9"/>
    </row>
    <row r="282" spans="1:2" s="1" customFormat="1" ht="12.75">
      <c r="A282" s="264"/>
      <c r="B282" s="9"/>
    </row>
    <row r="283" spans="1:2" s="1" customFormat="1" ht="12.75">
      <c r="A283" s="264"/>
      <c r="B283" s="9"/>
    </row>
    <row r="284" spans="1:2" s="1" customFormat="1" ht="12.75">
      <c r="A284" s="264"/>
      <c r="B284" s="9"/>
    </row>
    <row r="285" spans="1:2" s="1" customFormat="1" ht="12.75">
      <c r="A285" s="264"/>
      <c r="B285" s="9"/>
    </row>
    <row r="286" spans="1:2" s="1" customFormat="1" ht="12.75">
      <c r="A286" s="264"/>
      <c r="B286" s="9"/>
    </row>
    <row r="287" spans="1:2" s="1" customFormat="1" ht="12.75">
      <c r="A287" s="264"/>
      <c r="B287" s="9"/>
    </row>
    <row r="288" spans="1:2" s="1" customFormat="1" ht="12.75">
      <c r="A288" s="264"/>
      <c r="B288" s="9"/>
    </row>
    <row r="289" spans="1:2" s="1" customFormat="1" ht="12.75">
      <c r="A289" s="264"/>
      <c r="B289" s="9"/>
    </row>
  </sheetData>
  <sheetProtection/>
  <mergeCells count="3">
    <mergeCell ref="A2:C2"/>
    <mergeCell ref="A3:C3"/>
    <mergeCell ref="A1:H1"/>
  </mergeCells>
  <printOptions horizontalCentered="1"/>
  <pageMargins left="0.38" right="0.41" top="0.6299212598425197" bottom="0.69" header="0.31496062992125984" footer="0.4"/>
  <pageSetup firstPageNumber="426" useFirstPageNumber="1"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.140625" style="54" bestFit="1" customWidth="1"/>
    <col min="2" max="2" width="4.8515625" style="4" bestFit="1" customWidth="1"/>
    <col min="3" max="3" width="48.57421875" style="0" customWidth="1"/>
    <col min="4" max="4" width="13.28125" style="0" customWidth="1"/>
    <col min="5" max="5" width="13.8515625" style="0" customWidth="1"/>
    <col min="6" max="6" width="12.57421875" style="0" customWidth="1"/>
    <col min="7" max="8" width="8.140625" style="0" customWidth="1"/>
  </cols>
  <sheetData>
    <row r="1" spans="1:8" s="21" customFormat="1" ht="30.75" customHeight="1">
      <c r="A1" s="296" t="s">
        <v>34</v>
      </c>
      <c r="B1" s="297"/>
      <c r="C1" s="297"/>
      <c r="D1" s="297"/>
      <c r="E1" s="297"/>
      <c r="F1" s="297"/>
      <c r="G1" s="297"/>
      <c r="H1" s="298"/>
    </row>
    <row r="2" spans="1:8" s="1" customFormat="1" ht="27.75" customHeight="1">
      <c r="A2" s="290" t="s">
        <v>251</v>
      </c>
      <c r="B2" s="291"/>
      <c r="C2" s="291"/>
      <c r="D2" s="88" t="s">
        <v>252</v>
      </c>
      <c r="E2" s="89" t="s">
        <v>253</v>
      </c>
      <c r="F2" s="89" t="s">
        <v>254</v>
      </c>
      <c r="G2" s="90" t="s">
        <v>255</v>
      </c>
      <c r="H2" s="90" t="s">
        <v>255</v>
      </c>
    </row>
    <row r="3" spans="1:8" s="1" customFormat="1" ht="12.75" customHeight="1">
      <c r="A3" s="292">
        <v>1</v>
      </c>
      <c r="B3" s="292"/>
      <c r="C3" s="292"/>
      <c r="D3" s="91">
        <v>2</v>
      </c>
      <c r="E3" s="91">
        <v>3</v>
      </c>
      <c r="F3" s="91">
        <v>4</v>
      </c>
      <c r="G3" s="92" t="s">
        <v>256</v>
      </c>
      <c r="H3" s="92" t="s">
        <v>257</v>
      </c>
    </row>
    <row r="4" spans="1:8" s="1" customFormat="1" ht="24.75" customHeight="1">
      <c r="A4" s="271"/>
      <c r="B4" s="267"/>
      <c r="C4" s="266" t="s">
        <v>53</v>
      </c>
      <c r="D4" s="268">
        <f>D5-D11</f>
        <v>935768937</v>
      </c>
      <c r="E4" s="268">
        <f>E5-E11</f>
        <v>1468000000</v>
      </c>
      <c r="F4" s="268">
        <f>F5-F11</f>
        <v>918997519</v>
      </c>
      <c r="G4" s="269">
        <f>F4/D4*100</f>
        <v>98.20773939624799</v>
      </c>
      <c r="H4" s="269">
        <f aca="true" t="shared" si="0" ref="H4:H9">F4/E4*100</f>
        <v>62.60201083106267</v>
      </c>
    </row>
    <row r="5" spans="1:8" s="1" customFormat="1" ht="18" customHeight="1">
      <c r="A5" s="272">
        <v>8</v>
      </c>
      <c r="B5" s="233"/>
      <c r="C5" s="41" t="s">
        <v>24</v>
      </c>
      <c r="D5" s="16">
        <f aca="true" t="shared" si="1" ref="D5:F6">D6</f>
        <v>1360198673</v>
      </c>
      <c r="E5" s="16">
        <f t="shared" si="1"/>
        <v>2461410000</v>
      </c>
      <c r="F5" s="16">
        <f t="shared" si="1"/>
        <v>1912407519</v>
      </c>
      <c r="G5" s="240">
        <f aca="true" t="shared" si="2" ref="G5:G15">F5/D5*100</f>
        <v>140.5976609859551</v>
      </c>
      <c r="H5" s="240">
        <f t="shared" si="0"/>
        <v>77.69561019903226</v>
      </c>
    </row>
    <row r="6" spans="1:8" s="1" customFormat="1" ht="12.75" customHeight="1">
      <c r="A6" s="61">
        <v>84</v>
      </c>
      <c r="B6" s="233"/>
      <c r="C6" s="41" t="s">
        <v>52</v>
      </c>
      <c r="D6" s="22">
        <f t="shared" si="1"/>
        <v>1360198673</v>
      </c>
      <c r="E6" s="22">
        <f t="shared" si="1"/>
        <v>2461410000</v>
      </c>
      <c r="F6" s="22">
        <f t="shared" si="1"/>
        <v>1912407519</v>
      </c>
      <c r="G6" s="71">
        <f t="shared" si="2"/>
        <v>140.5976609859551</v>
      </c>
      <c r="H6" s="71">
        <f t="shared" si="0"/>
        <v>77.69561019903226</v>
      </c>
    </row>
    <row r="7" spans="1:8" s="1" customFormat="1" ht="24.75" customHeight="1">
      <c r="A7" s="272">
        <v>844</v>
      </c>
      <c r="B7" s="233"/>
      <c r="C7" s="17" t="s">
        <v>221</v>
      </c>
      <c r="D7" s="22">
        <f>D8+D9</f>
        <v>1360198673</v>
      </c>
      <c r="E7" s="22">
        <f>E8+E9</f>
        <v>2461410000</v>
      </c>
      <c r="F7" s="22">
        <f>F8+F9</f>
        <v>1912407519</v>
      </c>
      <c r="G7" s="71">
        <f t="shared" si="2"/>
        <v>140.5976609859551</v>
      </c>
      <c r="H7" s="71">
        <f t="shared" si="0"/>
        <v>77.69561019903226</v>
      </c>
    </row>
    <row r="8" spans="1:8" s="1" customFormat="1" ht="24.75" customHeight="1">
      <c r="A8" s="272"/>
      <c r="B8" s="241">
        <v>8443</v>
      </c>
      <c r="C8" s="20" t="s">
        <v>213</v>
      </c>
      <c r="D8" s="34">
        <v>1235028379</v>
      </c>
      <c r="E8" s="83">
        <v>2303210000</v>
      </c>
      <c r="F8" s="34">
        <v>1848776879</v>
      </c>
      <c r="G8" s="72">
        <f t="shared" si="2"/>
        <v>149.69509287689007</v>
      </c>
      <c r="H8" s="84">
        <f t="shared" si="0"/>
        <v>80.26957502789584</v>
      </c>
    </row>
    <row r="9" spans="1:8" s="1" customFormat="1" ht="12.75" customHeight="1">
      <c r="A9" s="272"/>
      <c r="B9" s="241">
        <v>8446</v>
      </c>
      <c r="C9" s="20" t="s">
        <v>214</v>
      </c>
      <c r="D9" s="34">
        <v>125170294</v>
      </c>
      <c r="E9" s="83">
        <v>158200000</v>
      </c>
      <c r="F9" s="34">
        <v>63630640</v>
      </c>
      <c r="G9" s="72">
        <f t="shared" si="2"/>
        <v>50.83525648665489</v>
      </c>
      <c r="H9" s="84">
        <f t="shared" si="0"/>
        <v>40.22164348925411</v>
      </c>
    </row>
    <row r="10" spans="1:8" s="1" customFormat="1" ht="12" customHeight="1">
      <c r="A10" s="272"/>
      <c r="B10" s="233"/>
      <c r="C10" s="41"/>
      <c r="D10" s="39"/>
      <c r="E10" s="39"/>
      <c r="F10" s="39"/>
      <c r="G10" s="101"/>
      <c r="H10" s="84"/>
    </row>
    <row r="11" spans="1:8" s="1" customFormat="1" ht="12.75" customHeight="1">
      <c r="A11" s="272">
        <v>5</v>
      </c>
      <c r="B11" s="233"/>
      <c r="C11" s="203" t="s">
        <v>25</v>
      </c>
      <c r="D11" s="16">
        <f aca="true" t="shared" si="3" ref="D11:F12">D12</f>
        <v>424429736</v>
      </c>
      <c r="E11" s="16">
        <f t="shared" si="3"/>
        <v>993410000</v>
      </c>
      <c r="F11" s="16">
        <f t="shared" si="3"/>
        <v>993410000</v>
      </c>
      <c r="G11" s="240">
        <f t="shared" si="2"/>
        <v>234.0575873317227</v>
      </c>
      <c r="H11" s="240">
        <f>F11/E11*100</f>
        <v>100</v>
      </c>
    </row>
    <row r="12" spans="1:8" s="1" customFormat="1" ht="12.75" customHeight="1">
      <c r="A12" s="31">
        <v>54</v>
      </c>
      <c r="B12" s="9"/>
      <c r="C12" s="11" t="s">
        <v>222</v>
      </c>
      <c r="D12" s="22">
        <f t="shared" si="3"/>
        <v>424429736</v>
      </c>
      <c r="E12" s="22">
        <f t="shared" si="3"/>
        <v>993410000</v>
      </c>
      <c r="F12" s="22">
        <f t="shared" si="3"/>
        <v>993410000</v>
      </c>
      <c r="G12" s="71">
        <f t="shared" si="2"/>
        <v>234.0575873317227</v>
      </c>
      <c r="H12" s="71">
        <f>F12/E12*100</f>
        <v>100</v>
      </c>
    </row>
    <row r="13" spans="1:8" s="1" customFormat="1" ht="24" customHeight="1">
      <c r="A13" s="272">
        <v>544</v>
      </c>
      <c r="B13" s="233"/>
      <c r="C13" s="17" t="s">
        <v>210</v>
      </c>
      <c r="D13" s="22">
        <f>D14+D15</f>
        <v>424429736</v>
      </c>
      <c r="E13" s="22">
        <f>E14+E15</f>
        <v>993410000</v>
      </c>
      <c r="F13" s="22">
        <f>F14+F15</f>
        <v>993410000</v>
      </c>
      <c r="G13" s="71">
        <f t="shared" si="2"/>
        <v>234.0575873317227</v>
      </c>
      <c r="H13" s="71">
        <f>F13/E13*100</f>
        <v>100</v>
      </c>
    </row>
    <row r="14" spans="1:8" s="1" customFormat="1" ht="24.75" customHeight="1">
      <c r="A14" s="272"/>
      <c r="B14" s="241">
        <v>5443</v>
      </c>
      <c r="C14" s="20" t="s">
        <v>211</v>
      </c>
      <c r="D14" s="34">
        <v>339607249</v>
      </c>
      <c r="E14" s="83">
        <v>902770000</v>
      </c>
      <c r="F14" s="34">
        <v>902770000</v>
      </c>
      <c r="G14" s="72">
        <f t="shared" si="2"/>
        <v>265.82765905565225</v>
      </c>
      <c r="H14" s="84">
        <f>F14/E14*100</f>
        <v>100</v>
      </c>
    </row>
    <row r="15" spans="1:8" s="1" customFormat="1" ht="24.75" customHeight="1">
      <c r="A15" s="272"/>
      <c r="B15" s="241">
        <v>5446</v>
      </c>
      <c r="C15" s="20" t="s">
        <v>212</v>
      </c>
      <c r="D15" s="34">
        <v>84822487</v>
      </c>
      <c r="E15" s="83">
        <v>90640000</v>
      </c>
      <c r="F15" s="34">
        <v>90640000</v>
      </c>
      <c r="G15" s="72">
        <f t="shared" si="2"/>
        <v>106.85845606012472</v>
      </c>
      <c r="H15" s="84">
        <f>F15/E15*100</f>
        <v>100</v>
      </c>
    </row>
    <row r="16" spans="1:5" s="1" customFormat="1" ht="12.75">
      <c r="A16" s="273"/>
      <c r="B16" s="9"/>
      <c r="E16" s="270"/>
    </row>
    <row r="17" spans="1:2" s="1" customFormat="1" ht="12.75">
      <c r="A17" s="54"/>
      <c r="B17" s="3"/>
    </row>
    <row r="18" spans="1:2" s="1" customFormat="1" ht="12.75">
      <c r="A18" s="54"/>
      <c r="B18" s="3"/>
    </row>
    <row r="19" spans="1:2" s="1" customFormat="1" ht="12.75">
      <c r="A19" s="54"/>
      <c r="B19" s="3"/>
    </row>
    <row r="20" spans="1:2" s="1" customFormat="1" ht="12.75">
      <c r="A20" s="54"/>
      <c r="B20" s="3"/>
    </row>
    <row r="21" spans="1:2" s="1" customFormat="1" ht="12.75">
      <c r="A21" s="54"/>
      <c r="B21" s="3"/>
    </row>
    <row r="22" spans="1:2" s="1" customFormat="1" ht="12.75">
      <c r="A22" s="54"/>
      <c r="B22" s="3"/>
    </row>
    <row r="23" spans="1:2" s="1" customFormat="1" ht="12.75">
      <c r="A23" s="54"/>
      <c r="B23" s="3"/>
    </row>
    <row r="24" spans="1:2" s="1" customFormat="1" ht="12.75">
      <c r="A24" s="54"/>
      <c r="B24" s="3"/>
    </row>
    <row r="25" spans="1:2" s="1" customFormat="1" ht="12.75">
      <c r="A25" s="54"/>
      <c r="B25" s="3"/>
    </row>
    <row r="26" spans="1:2" s="1" customFormat="1" ht="12.75">
      <c r="A26" s="54"/>
      <c r="B26" s="3"/>
    </row>
    <row r="27" spans="1:2" s="1" customFormat="1" ht="12.75">
      <c r="A27" s="54"/>
      <c r="B27" s="3"/>
    </row>
    <row r="28" spans="1:2" s="1" customFormat="1" ht="12.75">
      <c r="A28" s="54"/>
      <c r="B28" s="3"/>
    </row>
    <row r="29" spans="1:2" s="1" customFormat="1" ht="12.75">
      <c r="A29" s="54"/>
      <c r="B29" s="3"/>
    </row>
    <row r="30" spans="1:2" s="1" customFormat="1" ht="12.75">
      <c r="A30" s="54"/>
      <c r="B30" s="3"/>
    </row>
    <row r="31" spans="1:2" s="1" customFormat="1" ht="12.75">
      <c r="A31" s="54"/>
      <c r="B31" s="3"/>
    </row>
    <row r="32" spans="1:2" s="1" customFormat="1" ht="12.75">
      <c r="A32" s="54"/>
      <c r="B32" s="3"/>
    </row>
    <row r="33" spans="1:2" s="1" customFormat="1" ht="12.75">
      <c r="A33" s="54"/>
      <c r="B33" s="3"/>
    </row>
    <row r="34" spans="1:2" s="1" customFormat="1" ht="12.75">
      <c r="A34" s="54"/>
      <c r="B34" s="3"/>
    </row>
    <row r="35" spans="1:2" s="1" customFormat="1" ht="12.75">
      <c r="A35" s="54"/>
      <c r="B35" s="3"/>
    </row>
    <row r="36" spans="1:2" s="1" customFormat="1" ht="12.75">
      <c r="A36" s="54"/>
      <c r="B36" s="3"/>
    </row>
    <row r="37" spans="1:2" s="1" customFormat="1" ht="12.75">
      <c r="A37" s="54"/>
      <c r="B37" s="3"/>
    </row>
    <row r="38" spans="1:2" s="1" customFormat="1" ht="12.75">
      <c r="A38" s="54"/>
      <c r="B38" s="3"/>
    </row>
    <row r="39" spans="1:2" s="1" customFormat="1" ht="12.75">
      <c r="A39" s="54"/>
      <c r="B39" s="3"/>
    </row>
    <row r="40" spans="1:2" s="1" customFormat="1" ht="12.75">
      <c r="A40" s="54"/>
      <c r="B40" s="3"/>
    </row>
    <row r="41" spans="1:2" s="1" customFormat="1" ht="12.75">
      <c r="A41" s="54"/>
      <c r="B41" s="3"/>
    </row>
    <row r="42" spans="1:2" s="1" customFormat="1" ht="12.75">
      <c r="A42" s="54"/>
      <c r="B42" s="3"/>
    </row>
    <row r="43" spans="1:2" s="1" customFormat="1" ht="12.75">
      <c r="A43" s="54"/>
      <c r="B43" s="3"/>
    </row>
    <row r="44" spans="1:2" s="1" customFormat="1" ht="12.75">
      <c r="A44" s="54"/>
      <c r="B44" s="3"/>
    </row>
    <row r="45" spans="1:2" s="1" customFormat="1" ht="12.75">
      <c r="A45" s="54"/>
      <c r="B45" s="3"/>
    </row>
    <row r="46" spans="1:2" s="1" customFormat="1" ht="12.75">
      <c r="A46" s="54"/>
      <c r="B46" s="3"/>
    </row>
    <row r="47" spans="1:2" s="1" customFormat="1" ht="12.75">
      <c r="A47" s="54"/>
      <c r="B47" s="3"/>
    </row>
    <row r="48" spans="1:2" s="1" customFormat="1" ht="12.75">
      <c r="A48" s="54"/>
      <c r="B48" s="3"/>
    </row>
    <row r="49" spans="1:2" s="1" customFormat="1" ht="12.75">
      <c r="A49" s="54"/>
      <c r="B49" s="3"/>
    </row>
    <row r="50" spans="1:2" s="1" customFormat="1" ht="12.75">
      <c r="A50" s="54"/>
      <c r="B50" s="3"/>
    </row>
    <row r="51" spans="1:2" s="1" customFormat="1" ht="12.75">
      <c r="A51" s="54"/>
      <c r="B51" s="3"/>
    </row>
    <row r="52" spans="1:2" s="1" customFormat="1" ht="12.75">
      <c r="A52" s="54"/>
      <c r="B52" s="3"/>
    </row>
    <row r="53" spans="1:2" s="1" customFormat="1" ht="12.75">
      <c r="A53" s="54"/>
      <c r="B53" s="3"/>
    </row>
    <row r="54" spans="1:2" s="1" customFormat="1" ht="12.75">
      <c r="A54" s="54"/>
      <c r="B54" s="3"/>
    </row>
    <row r="55" spans="1:2" s="1" customFormat="1" ht="12.75">
      <c r="A55" s="54"/>
      <c r="B55" s="3"/>
    </row>
    <row r="56" spans="1:2" s="1" customFormat="1" ht="12.75">
      <c r="A56" s="54"/>
      <c r="B56" s="3"/>
    </row>
    <row r="57" spans="1:2" s="1" customFormat="1" ht="12.75">
      <c r="A57" s="54"/>
      <c r="B57" s="3"/>
    </row>
    <row r="58" spans="1:2" s="1" customFormat="1" ht="12.75">
      <c r="A58" s="54"/>
      <c r="B58" s="3"/>
    </row>
    <row r="59" spans="1:2" s="1" customFormat="1" ht="12.75">
      <c r="A59" s="54"/>
      <c r="B59" s="3"/>
    </row>
    <row r="60" spans="1:2" s="1" customFormat="1" ht="12.75">
      <c r="A60" s="54"/>
      <c r="B60" s="3"/>
    </row>
    <row r="61" spans="1:2" s="1" customFormat="1" ht="12.75">
      <c r="A61" s="54"/>
      <c r="B61" s="3"/>
    </row>
    <row r="62" spans="1:2" s="1" customFormat="1" ht="12.75">
      <c r="A62" s="54"/>
      <c r="B62" s="3"/>
    </row>
    <row r="63" spans="1:2" s="1" customFormat="1" ht="12.75">
      <c r="A63" s="54"/>
      <c r="B63" s="3"/>
    </row>
    <row r="64" spans="1:2" s="1" customFormat="1" ht="12.75">
      <c r="A64" s="54"/>
      <c r="B64" s="3"/>
    </row>
    <row r="65" spans="1:2" s="1" customFormat="1" ht="12.75">
      <c r="A65" s="54"/>
      <c r="B65" s="3"/>
    </row>
    <row r="66" spans="1:2" s="1" customFormat="1" ht="12.75">
      <c r="A66" s="54"/>
      <c r="B66" s="3"/>
    </row>
    <row r="67" spans="1:2" s="1" customFormat="1" ht="12.75">
      <c r="A67" s="54"/>
      <c r="B67" s="3"/>
    </row>
    <row r="68" spans="1:2" s="1" customFormat="1" ht="12.75">
      <c r="A68" s="54"/>
      <c r="B68" s="3"/>
    </row>
    <row r="69" spans="1:2" s="1" customFormat="1" ht="12.75">
      <c r="A69" s="54"/>
      <c r="B69" s="3"/>
    </row>
    <row r="70" spans="1:2" s="1" customFormat="1" ht="12.75">
      <c r="A70" s="54"/>
      <c r="B70" s="3"/>
    </row>
    <row r="71" spans="1:2" s="1" customFormat="1" ht="12.75">
      <c r="A71" s="54"/>
      <c r="B71" s="3"/>
    </row>
    <row r="72" spans="1:2" s="1" customFormat="1" ht="12.75">
      <c r="A72" s="54"/>
      <c r="B72" s="3"/>
    </row>
    <row r="73" spans="1:2" s="1" customFormat="1" ht="12.75">
      <c r="A73" s="54"/>
      <c r="B73" s="3"/>
    </row>
    <row r="74" spans="1:2" s="1" customFormat="1" ht="12.75">
      <c r="A74" s="54"/>
      <c r="B74" s="3"/>
    </row>
    <row r="75" spans="1:2" s="1" customFormat="1" ht="12.75">
      <c r="A75" s="54"/>
      <c r="B75" s="3"/>
    </row>
    <row r="76" spans="1:2" s="1" customFormat="1" ht="12.75">
      <c r="A76" s="54"/>
      <c r="B76" s="3"/>
    </row>
    <row r="77" spans="1:2" s="1" customFormat="1" ht="12.75">
      <c r="A77" s="54"/>
      <c r="B77" s="3"/>
    </row>
    <row r="78" spans="1:2" s="1" customFormat="1" ht="12.75">
      <c r="A78" s="54"/>
      <c r="B78" s="3"/>
    </row>
    <row r="79" spans="1:2" s="1" customFormat="1" ht="12.75">
      <c r="A79" s="54"/>
      <c r="B79" s="3"/>
    </row>
    <row r="80" spans="1:2" s="1" customFormat="1" ht="12.75">
      <c r="A80" s="54"/>
      <c r="B80" s="3"/>
    </row>
    <row r="81" spans="1:2" s="1" customFormat="1" ht="12.75">
      <c r="A81" s="54"/>
      <c r="B81" s="3"/>
    </row>
    <row r="82" spans="1:2" s="1" customFormat="1" ht="12.75">
      <c r="A82" s="54"/>
      <c r="B82" s="3"/>
    </row>
    <row r="83" spans="1:2" s="1" customFormat="1" ht="12.75">
      <c r="A83" s="54"/>
      <c r="B83" s="3"/>
    </row>
    <row r="84" spans="1:2" s="1" customFormat="1" ht="12.75">
      <c r="A84" s="54"/>
      <c r="B84" s="3"/>
    </row>
    <row r="85" spans="1:2" s="1" customFormat="1" ht="12.75">
      <c r="A85" s="54"/>
      <c r="B85" s="3"/>
    </row>
    <row r="86" spans="1:2" s="1" customFormat="1" ht="12.75">
      <c r="A86" s="54"/>
      <c r="B86" s="3"/>
    </row>
    <row r="87" spans="1:2" s="1" customFormat="1" ht="12.75">
      <c r="A87" s="54"/>
      <c r="B87" s="3"/>
    </row>
    <row r="88" spans="1:2" s="1" customFormat="1" ht="12.75">
      <c r="A88" s="54"/>
      <c r="B88" s="3"/>
    </row>
    <row r="89" spans="1:2" s="1" customFormat="1" ht="12.75">
      <c r="A89" s="54"/>
      <c r="B89" s="3"/>
    </row>
    <row r="90" spans="1:2" s="1" customFormat="1" ht="12.75">
      <c r="A90" s="54"/>
      <c r="B90" s="3"/>
    </row>
    <row r="91" spans="1:2" s="1" customFormat="1" ht="12.75">
      <c r="A91" s="54"/>
      <c r="B91" s="3"/>
    </row>
    <row r="92" spans="1:2" s="1" customFormat="1" ht="12.75">
      <c r="A92" s="54"/>
      <c r="B92" s="3"/>
    </row>
    <row r="93" spans="1:2" s="1" customFormat="1" ht="12.75">
      <c r="A93" s="54"/>
      <c r="B93" s="3"/>
    </row>
    <row r="94" spans="1:2" s="1" customFormat="1" ht="12.75">
      <c r="A94" s="54"/>
      <c r="B94" s="3"/>
    </row>
    <row r="95" spans="1:2" s="1" customFormat="1" ht="12.75">
      <c r="A95" s="54"/>
      <c r="B95" s="3"/>
    </row>
    <row r="96" spans="1:2" s="1" customFormat="1" ht="12.75">
      <c r="A96" s="54"/>
      <c r="B96" s="3"/>
    </row>
    <row r="97" spans="1:2" s="1" customFormat="1" ht="12.75">
      <c r="A97" s="54"/>
      <c r="B97" s="3"/>
    </row>
    <row r="98" spans="1:2" s="1" customFormat="1" ht="12.75">
      <c r="A98" s="54"/>
      <c r="B98" s="3"/>
    </row>
    <row r="99" spans="1:2" s="1" customFormat="1" ht="12.75">
      <c r="A99" s="54"/>
      <c r="B99" s="3"/>
    </row>
    <row r="100" spans="1:2" s="1" customFormat="1" ht="12.75">
      <c r="A100" s="54"/>
      <c r="B100" s="3"/>
    </row>
    <row r="101" spans="1:2" s="1" customFormat="1" ht="12.75">
      <c r="A101" s="54"/>
      <c r="B101" s="3"/>
    </row>
    <row r="102" spans="1:2" s="1" customFormat="1" ht="12.75">
      <c r="A102" s="54"/>
      <c r="B102" s="3"/>
    </row>
    <row r="103" spans="1:2" s="1" customFormat="1" ht="12.75">
      <c r="A103" s="54"/>
      <c r="B103" s="3"/>
    </row>
    <row r="104" spans="1:2" s="1" customFormat="1" ht="12.75">
      <c r="A104" s="54"/>
      <c r="B104" s="3"/>
    </row>
    <row r="105" spans="1:2" s="1" customFormat="1" ht="12.75">
      <c r="A105" s="54"/>
      <c r="B105" s="3"/>
    </row>
    <row r="106" spans="1:2" s="1" customFormat="1" ht="12.75">
      <c r="A106" s="54"/>
      <c r="B106" s="3"/>
    </row>
    <row r="107" spans="1:2" s="1" customFormat="1" ht="12.75">
      <c r="A107" s="54"/>
      <c r="B107" s="3"/>
    </row>
    <row r="108" spans="1:2" s="1" customFormat="1" ht="12.75">
      <c r="A108" s="54"/>
      <c r="B108" s="3"/>
    </row>
    <row r="109" spans="1:2" s="1" customFormat="1" ht="12.75">
      <c r="A109" s="54"/>
      <c r="B109" s="3"/>
    </row>
    <row r="110" spans="1:2" s="1" customFormat="1" ht="12.75">
      <c r="A110" s="54"/>
      <c r="B110" s="3"/>
    </row>
    <row r="111" spans="1:2" s="1" customFormat="1" ht="12.75">
      <c r="A111" s="54"/>
      <c r="B111" s="3"/>
    </row>
    <row r="112" spans="1:2" s="1" customFormat="1" ht="12.75">
      <c r="A112" s="54"/>
      <c r="B112" s="3"/>
    </row>
    <row r="113" spans="1:2" s="1" customFormat="1" ht="12.75">
      <c r="A113" s="54"/>
      <c r="B113" s="3"/>
    </row>
    <row r="114" spans="1:2" s="1" customFormat="1" ht="12.75">
      <c r="A114" s="54"/>
      <c r="B114" s="3"/>
    </row>
    <row r="115" spans="1:2" s="1" customFormat="1" ht="12.75">
      <c r="A115" s="54"/>
      <c r="B115" s="3"/>
    </row>
    <row r="116" spans="1:2" s="1" customFormat="1" ht="12.75">
      <c r="A116" s="54"/>
      <c r="B116" s="3"/>
    </row>
    <row r="117" spans="1:2" s="1" customFormat="1" ht="12.75">
      <c r="A117" s="54"/>
      <c r="B117" s="3"/>
    </row>
    <row r="118" spans="1:2" s="1" customFormat="1" ht="12.75">
      <c r="A118" s="54"/>
      <c r="B118" s="3"/>
    </row>
    <row r="119" spans="1:2" s="1" customFormat="1" ht="12.75">
      <c r="A119" s="54"/>
      <c r="B119" s="3"/>
    </row>
    <row r="120" spans="1:2" s="1" customFormat="1" ht="12.75">
      <c r="A120" s="54"/>
      <c r="B120" s="3"/>
    </row>
    <row r="121" spans="1:2" s="1" customFormat="1" ht="12.75">
      <c r="A121" s="54"/>
      <c r="B121" s="3"/>
    </row>
    <row r="122" spans="1:2" s="1" customFormat="1" ht="12.75">
      <c r="A122" s="54"/>
      <c r="B122" s="3"/>
    </row>
    <row r="123" spans="1:2" s="1" customFormat="1" ht="12.75">
      <c r="A123" s="54"/>
      <c r="B123" s="3"/>
    </row>
    <row r="124" spans="1:2" s="1" customFormat="1" ht="12.75">
      <c r="A124" s="54"/>
      <c r="B124" s="3"/>
    </row>
    <row r="125" spans="1:2" s="1" customFormat="1" ht="12.75">
      <c r="A125" s="54"/>
      <c r="B125" s="3"/>
    </row>
    <row r="126" spans="1:2" s="1" customFormat="1" ht="12.75">
      <c r="A126" s="54"/>
      <c r="B126" s="3"/>
    </row>
    <row r="127" spans="1:2" s="1" customFormat="1" ht="12.75">
      <c r="A127" s="54"/>
      <c r="B127" s="3"/>
    </row>
    <row r="128" spans="1:2" s="1" customFormat="1" ht="12.75">
      <c r="A128" s="54"/>
      <c r="B128" s="3"/>
    </row>
    <row r="129" spans="1:2" s="1" customFormat="1" ht="12.75">
      <c r="A129" s="54"/>
      <c r="B129" s="3"/>
    </row>
    <row r="130" spans="1:2" s="1" customFormat="1" ht="12.75">
      <c r="A130" s="54"/>
      <c r="B130" s="3"/>
    </row>
    <row r="131" spans="1:2" s="1" customFormat="1" ht="12.75">
      <c r="A131" s="54"/>
      <c r="B131" s="3"/>
    </row>
    <row r="132" spans="1:2" s="1" customFormat="1" ht="12.75">
      <c r="A132" s="54"/>
      <c r="B132" s="3"/>
    </row>
    <row r="133" spans="1:2" s="1" customFormat="1" ht="12.75">
      <c r="A133" s="54"/>
      <c r="B133" s="3"/>
    </row>
    <row r="134" spans="1:2" s="1" customFormat="1" ht="12.75">
      <c r="A134" s="54"/>
      <c r="B134" s="3"/>
    </row>
    <row r="135" spans="1:2" s="1" customFormat="1" ht="12.75">
      <c r="A135" s="54"/>
      <c r="B135" s="3"/>
    </row>
    <row r="136" spans="1:2" s="1" customFormat="1" ht="12.75">
      <c r="A136" s="54"/>
      <c r="B136" s="3"/>
    </row>
    <row r="137" spans="1:2" s="1" customFormat="1" ht="12.75">
      <c r="A137" s="54"/>
      <c r="B137" s="3"/>
    </row>
    <row r="138" spans="1:2" s="1" customFormat="1" ht="12.75">
      <c r="A138" s="54"/>
      <c r="B138" s="3"/>
    </row>
    <row r="139" spans="1:2" s="1" customFormat="1" ht="12.75">
      <c r="A139" s="54"/>
      <c r="B139" s="3"/>
    </row>
    <row r="140" spans="1:2" s="1" customFormat="1" ht="12.75">
      <c r="A140" s="54"/>
      <c r="B140" s="3"/>
    </row>
    <row r="141" spans="1:2" s="1" customFormat="1" ht="12.75">
      <c r="A141" s="54"/>
      <c r="B141" s="3"/>
    </row>
    <row r="142" spans="1:2" s="1" customFormat="1" ht="12.75">
      <c r="A142" s="54"/>
      <c r="B142" s="3"/>
    </row>
    <row r="143" spans="1:2" s="1" customFormat="1" ht="12.75">
      <c r="A143" s="54"/>
      <c r="B143" s="3"/>
    </row>
    <row r="144" spans="1:2" s="1" customFormat="1" ht="12.75">
      <c r="A144" s="54"/>
      <c r="B144" s="3"/>
    </row>
    <row r="145" spans="1:2" s="1" customFormat="1" ht="12.75">
      <c r="A145" s="54"/>
      <c r="B145" s="3"/>
    </row>
    <row r="146" spans="1:2" s="1" customFormat="1" ht="12.75">
      <c r="A146" s="54"/>
      <c r="B146" s="3"/>
    </row>
    <row r="147" spans="1:2" s="1" customFormat="1" ht="12.75">
      <c r="A147" s="54"/>
      <c r="B147" s="3"/>
    </row>
    <row r="148" spans="1:2" s="1" customFormat="1" ht="12.75">
      <c r="A148" s="54"/>
      <c r="B148" s="3"/>
    </row>
    <row r="149" spans="1:2" s="1" customFormat="1" ht="12.75">
      <c r="A149" s="54"/>
      <c r="B149" s="3"/>
    </row>
    <row r="150" spans="1:2" s="1" customFormat="1" ht="12.75">
      <c r="A150" s="54"/>
      <c r="B150" s="3"/>
    </row>
    <row r="151" spans="1:2" s="1" customFormat="1" ht="12.75">
      <c r="A151" s="54"/>
      <c r="B151" s="3"/>
    </row>
    <row r="152" spans="1:2" s="1" customFormat="1" ht="12.75">
      <c r="A152" s="54"/>
      <c r="B152" s="3"/>
    </row>
    <row r="153" spans="1:2" s="1" customFormat="1" ht="12.75">
      <c r="A153" s="54"/>
      <c r="B153" s="3"/>
    </row>
    <row r="154" spans="1:2" s="1" customFormat="1" ht="12.75">
      <c r="A154" s="54"/>
      <c r="B154" s="3"/>
    </row>
    <row r="155" spans="1:2" s="1" customFormat="1" ht="12.75">
      <c r="A155" s="54"/>
      <c r="B155" s="3"/>
    </row>
    <row r="156" spans="1:2" s="1" customFormat="1" ht="12.75">
      <c r="A156" s="54"/>
      <c r="B156" s="3"/>
    </row>
    <row r="157" spans="1:2" s="1" customFormat="1" ht="12.75">
      <c r="A157" s="54"/>
      <c r="B157" s="3"/>
    </row>
    <row r="158" spans="1:2" s="1" customFormat="1" ht="12.75">
      <c r="A158" s="54"/>
      <c r="B158" s="3"/>
    </row>
    <row r="159" spans="1:2" s="1" customFormat="1" ht="12.75">
      <c r="A159" s="54"/>
      <c r="B159" s="3"/>
    </row>
    <row r="160" spans="1:2" s="1" customFormat="1" ht="12.75">
      <c r="A160" s="54"/>
      <c r="B160" s="3"/>
    </row>
    <row r="161" spans="1:2" s="1" customFormat="1" ht="12.75">
      <c r="A161" s="54"/>
      <c r="B161" s="3"/>
    </row>
    <row r="162" spans="1:2" s="1" customFormat="1" ht="12.75">
      <c r="A162" s="54"/>
      <c r="B162" s="3"/>
    </row>
    <row r="163" spans="1:2" s="1" customFormat="1" ht="12.75">
      <c r="A163" s="54"/>
      <c r="B163" s="3"/>
    </row>
    <row r="164" spans="1:2" s="1" customFormat="1" ht="12.75">
      <c r="A164" s="54"/>
      <c r="B164" s="3"/>
    </row>
    <row r="165" spans="1:2" s="1" customFormat="1" ht="12.75">
      <c r="A165" s="54"/>
      <c r="B165" s="3"/>
    </row>
    <row r="166" spans="1:2" s="1" customFormat="1" ht="12.75">
      <c r="A166" s="54"/>
      <c r="B166" s="3"/>
    </row>
    <row r="167" spans="1:2" s="1" customFormat="1" ht="12.75">
      <c r="A167" s="54"/>
      <c r="B167" s="3"/>
    </row>
    <row r="168" spans="1:2" s="1" customFormat="1" ht="12.75">
      <c r="A168" s="54"/>
      <c r="B168" s="3"/>
    </row>
    <row r="169" spans="1:2" s="1" customFormat="1" ht="12.75">
      <c r="A169" s="54"/>
      <c r="B169" s="3"/>
    </row>
    <row r="170" spans="1:2" s="1" customFormat="1" ht="12.75">
      <c r="A170" s="54"/>
      <c r="B170" s="3"/>
    </row>
    <row r="171" spans="1:2" s="1" customFormat="1" ht="12.75">
      <c r="A171" s="54"/>
      <c r="B171" s="3"/>
    </row>
    <row r="172" spans="1:2" s="1" customFormat="1" ht="12.75">
      <c r="A172" s="54"/>
      <c r="B172" s="3"/>
    </row>
    <row r="173" spans="1:2" s="1" customFormat="1" ht="12.75">
      <c r="A173" s="54"/>
      <c r="B173" s="3"/>
    </row>
    <row r="174" spans="1:2" s="1" customFormat="1" ht="12.75">
      <c r="A174" s="54"/>
      <c r="B174" s="3"/>
    </row>
    <row r="175" spans="1:2" s="1" customFormat="1" ht="12.75">
      <c r="A175" s="54"/>
      <c r="B175" s="3"/>
    </row>
    <row r="176" spans="1:2" s="1" customFormat="1" ht="12.75">
      <c r="A176" s="54"/>
      <c r="B176" s="3"/>
    </row>
    <row r="177" spans="1:2" s="1" customFormat="1" ht="12.75">
      <c r="A177" s="54"/>
      <c r="B177" s="3"/>
    </row>
    <row r="178" spans="1:2" s="1" customFormat="1" ht="12.75">
      <c r="A178" s="54"/>
      <c r="B178" s="3"/>
    </row>
    <row r="179" spans="1:2" s="1" customFormat="1" ht="12.75">
      <c r="A179" s="54"/>
      <c r="B179" s="3"/>
    </row>
    <row r="180" spans="1:2" s="1" customFormat="1" ht="12.75">
      <c r="A180" s="54"/>
      <c r="B180" s="3"/>
    </row>
    <row r="181" spans="1:2" s="1" customFormat="1" ht="12.75">
      <c r="A181" s="54"/>
      <c r="B181" s="3"/>
    </row>
    <row r="182" spans="1:2" s="1" customFormat="1" ht="12.75">
      <c r="A182" s="54"/>
      <c r="B182" s="3"/>
    </row>
    <row r="183" spans="1:2" s="1" customFormat="1" ht="12.75">
      <c r="A183" s="54"/>
      <c r="B183" s="3"/>
    </row>
    <row r="184" spans="1:2" s="1" customFormat="1" ht="12.75">
      <c r="A184" s="54"/>
      <c r="B184" s="3"/>
    </row>
    <row r="185" spans="1:2" s="1" customFormat="1" ht="12.75">
      <c r="A185" s="54"/>
      <c r="B185" s="3"/>
    </row>
    <row r="186" spans="1:2" s="1" customFormat="1" ht="12.75">
      <c r="A186" s="54"/>
      <c r="B186" s="3"/>
    </row>
    <row r="187" spans="1:2" s="1" customFormat="1" ht="12.75">
      <c r="A187" s="54"/>
      <c r="B187" s="3"/>
    </row>
    <row r="188" spans="1:2" s="1" customFormat="1" ht="12.75">
      <c r="A188" s="54"/>
      <c r="B188" s="3"/>
    </row>
    <row r="189" spans="1:2" s="1" customFormat="1" ht="12.75">
      <c r="A189" s="54"/>
      <c r="B189" s="3"/>
    </row>
    <row r="190" spans="1:2" s="1" customFormat="1" ht="12.75">
      <c r="A190" s="54"/>
      <c r="B190" s="3"/>
    </row>
    <row r="191" spans="1:2" s="1" customFormat="1" ht="12.75">
      <c r="A191" s="54"/>
      <c r="B191" s="3"/>
    </row>
    <row r="192" spans="1:2" s="1" customFormat="1" ht="12.75">
      <c r="A192" s="54"/>
      <c r="B192" s="3"/>
    </row>
    <row r="193" spans="1:2" s="1" customFormat="1" ht="12.75">
      <c r="A193" s="54"/>
      <c r="B193" s="3"/>
    </row>
    <row r="194" spans="1:2" s="1" customFormat="1" ht="12.75">
      <c r="A194" s="54"/>
      <c r="B194" s="3"/>
    </row>
    <row r="195" spans="1:2" s="1" customFormat="1" ht="12.75">
      <c r="A195" s="54"/>
      <c r="B195" s="3"/>
    </row>
    <row r="196" spans="1:2" s="1" customFormat="1" ht="12.75">
      <c r="A196" s="54"/>
      <c r="B196" s="3"/>
    </row>
    <row r="197" spans="1:2" s="1" customFormat="1" ht="12.75">
      <c r="A197" s="54"/>
      <c r="B197" s="3"/>
    </row>
    <row r="198" spans="1:2" s="1" customFormat="1" ht="12.75">
      <c r="A198" s="54"/>
      <c r="B198" s="3"/>
    </row>
    <row r="199" spans="1:2" s="1" customFormat="1" ht="12.75">
      <c r="A199" s="54"/>
      <c r="B199" s="3"/>
    </row>
    <row r="200" spans="1:2" s="1" customFormat="1" ht="12.75">
      <c r="A200" s="54"/>
      <c r="B200" s="3"/>
    </row>
    <row r="201" spans="1:2" s="1" customFormat="1" ht="12.75">
      <c r="A201" s="54"/>
      <c r="B201" s="3"/>
    </row>
    <row r="202" spans="1:2" s="1" customFormat="1" ht="12.75">
      <c r="A202" s="54"/>
      <c r="B202" s="3"/>
    </row>
    <row r="203" spans="1:2" s="1" customFormat="1" ht="12.75">
      <c r="A203" s="54"/>
      <c r="B203" s="3"/>
    </row>
    <row r="204" spans="1:2" s="1" customFormat="1" ht="12.75">
      <c r="A204" s="54"/>
      <c r="B204" s="3"/>
    </row>
    <row r="205" spans="1:2" s="1" customFormat="1" ht="12.75">
      <c r="A205" s="54"/>
      <c r="B205" s="3"/>
    </row>
    <row r="206" spans="1:2" s="1" customFormat="1" ht="12.75">
      <c r="A206" s="54"/>
      <c r="B206" s="3"/>
    </row>
    <row r="207" spans="1:2" s="1" customFormat="1" ht="12.75">
      <c r="A207" s="54"/>
      <c r="B207" s="3"/>
    </row>
    <row r="208" spans="1:2" s="1" customFormat="1" ht="12.75">
      <c r="A208" s="54"/>
      <c r="B208" s="3"/>
    </row>
    <row r="209" spans="1:2" s="1" customFormat="1" ht="12.75">
      <c r="A209" s="54"/>
      <c r="B209" s="3"/>
    </row>
    <row r="210" spans="1:2" s="1" customFormat="1" ht="12.75">
      <c r="A210" s="54"/>
      <c r="B210" s="3"/>
    </row>
  </sheetData>
  <sheetProtection/>
  <mergeCells count="3">
    <mergeCell ref="A2:C2"/>
    <mergeCell ref="A3:C3"/>
    <mergeCell ref="A1:H1"/>
  </mergeCells>
  <printOptions horizontalCentered="1"/>
  <pageMargins left="0.38" right="0.41" top="0.6299212598425197" bottom="0.69" header="0.31496062992125984" footer="0.4"/>
  <pageSetup firstPageNumber="428" useFirstPageNumber="1" horizontalDpi="300" verticalDpi="3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7.421875" style="54" customWidth="1"/>
    <col min="2" max="2" width="56.7109375" style="1" customWidth="1"/>
    <col min="3" max="4" width="13.7109375" style="2" customWidth="1"/>
    <col min="5" max="5" width="7.8515625" style="2" customWidth="1"/>
    <col min="6" max="6" width="8.00390625" style="0" customWidth="1"/>
    <col min="7" max="7" width="15.00390625" style="0" customWidth="1"/>
    <col min="8" max="8" width="14.140625" style="0" customWidth="1"/>
    <col min="10" max="10" width="12.28125" style="0" bestFit="1" customWidth="1"/>
  </cols>
  <sheetData>
    <row r="1" spans="1:5" ht="30" customHeight="1">
      <c r="A1" s="299" t="s">
        <v>191</v>
      </c>
      <c r="B1" s="300"/>
      <c r="C1" s="300"/>
      <c r="D1" s="300"/>
      <c r="E1" s="300"/>
    </row>
    <row r="2" spans="1:8" ht="27" customHeight="1">
      <c r="A2" s="301" t="s">
        <v>251</v>
      </c>
      <c r="B2" s="301"/>
      <c r="C2" s="89" t="s">
        <v>253</v>
      </c>
      <c r="D2" s="89" t="s">
        <v>254</v>
      </c>
      <c r="E2" s="90" t="s">
        <v>255</v>
      </c>
      <c r="F2" s="47"/>
      <c r="G2" s="47"/>
      <c r="H2" s="47"/>
    </row>
    <row r="3" spans="1:8" ht="6" customHeight="1">
      <c r="A3" s="111"/>
      <c r="B3" s="112"/>
      <c r="C3" s="113"/>
      <c r="D3" s="113"/>
      <c r="E3" s="113"/>
      <c r="F3" s="47"/>
      <c r="G3" s="47"/>
      <c r="H3" s="47"/>
    </row>
    <row r="4" spans="1:8" ht="17.25" customHeight="1">
      <c r="A4" s="53" t="s">
        <v>193</v>
      </c>
      <c r="B4" s="29" t="s">
        <v>115</v>
      </c>
      <c r="C4" s="30">
        <f>C5+C79+C89+C99+C173+C190</f>
        <v>3912110000</v>
      </c>
      <c r="D4" s="30">
        <f>D5+D79+D89+D99+D173+D190</f>
        <v>3639023807.9799995</v>
      </c>
      <c r="E4" s="73">
        <f>D4/C4*100</f>
        <v>93.01946540306892</v>
      </c>
      <c r="F4" s="23"/>
      <c r="G4" s="22">
        <f>'rashodi-opći dio'!E5+'rashodi-opći dio'!E64+'račun financiranja'!E11</f>
        <v>3912110000</v>
      </c>
      <c r="H4" s="22">
        <f>'rashodi-opći dio'!F5+'rashodi-opći dio'!F64+'račun financiranja'!F11</f>
        <v>3639023808</v>
      </c>
    </row>
    <row r="5" spans="1:8" ht="20.25" customHeight="1">
      <c r="A5" s="31">
        <v>100</v>
      </c>
      <c r="B5" s="32" t="s">
        <v>116</v>
      </c>
      <c r="C5" s="22">
        <f>C7+C52+C60+C68+C73</f>
        <v>247545000</v>
      </c>
      <c r="D5" s="22">
        <f>D7+D52+D60+D68+D73</f>
        <v>233666881</v>
      </c>
      <c r="E5" s="71">
        <f>D5/C5*100</f>
        <v>94.39369851946111</v>
      </c>
      <c r="F5" s="23"/>
      <c r="G5" s="78">
        <f>C4-G4</f>
        <v>0</v>
      </c>
      <c r="H5" s="78">
        <f>D4-H4</f>
        <v>-0.020000457763671875</v>
      </c>
    </row>
    <row r="6" spans="3:8" ht="12.75">
      <c r="C6" s="22"/>
      <c r="D6" s="22"/>
      <c r="E6" s="71"/>
      <c r="F6" s="23"/>
      <c r="G6" s="51"/>
      <c r="H6" s="51"/>
    </row>
    <row r="7" spans="1:8" ht="12.75">
      <c r="A7" s="114" t="s">
        <v>117</v>
      </c>
      <c r="B7" s="33" t="s">
        <v>118</v>
      </c>
      <c r="C7" s="22">
        <f>C8+C16+C42+C48</f>
        <v>219795000</v>
      </c>
      <c r="D7" s="22">
        <f>D8+D16+D42+D48</f>
        <v>217309093</v>
      </c>
      <c r="E7" s="71">
        <f aca="true" t="shared" si="0" ref="E7:E50">D7/C7*100</f>
        <v>98.86898837553174</v>
      </c>
      <c r="F7" s="23"/>
      <c r="G7" s="23"/>
      <c r="H7" s="38"/>
    </row>
    <row r="8" spans="1:8" ht="12.75">
      <c r="A8" s="55">
        <v>31</v>
      </c>
      <c r="B8" s="33" t="s">
        <v>42</v>
      </c>
      <c r="C8" s="22">
        <f>C9+C11+C13</f>
        <v>88818500</v>
      </c>
      <c r="D8" s="22">
        <f>D9+D11+D13</f>
        <v>86577468</v>
      </c>
      <c r="E8" s="71">
        <f t="shared" si="0"/>
        <v>97.47684097344585</v>
      </c>
      <c r="F8" s="23"/>
      <c r="G8" s="23"/>
      <c r="H8" s="38"/>
    </row>
    <row r="9" spans="1:8" ht="12.75">
      <c r="A9" s="55">
        <v>311</v>
      </c>
      <c r="B9" s="33" t="s">
        <v>219</v>
      </c>
      <c r="C9" s="22">
        <f>C10</f>
        <v>75795100</v>
      </c>
      <c r="D9" s="22">
        <f>D10</f>
        <v>73619174</v>
      </c>
      <c r="E9" s="71">
        <f t="shared" si="0"/>
        <v>97.12919964483191</v>
      </c>
      <c r="F9" s="23"/>
      <c r="G9" s="23"/>
      <c r="H9" s="38"/>
    </row>
    <row r="10" spans="1:8" ht="12.75">
      <c r="A10" s="115">
        <v>3111</v>
      </c>
      <c r="B10" s="116" t="s">
        <v>168</v>
      </c>
      <c r="C10" s="83">
        <f>'rashodi-opći dio'!E8</f>
        <v>75795100</v>
      </c>
      <c r="D10" s="34">
        <f>'rashodi-opći dio'!F8</f>
        <v>73619174</v>
      </c>
      <c r="E10" s="84">
        <f t="shared" si="0"/>
        <v>97.12919964483191</v>
      </c>
      <c r="F10" s="26"/>
      <c r="G10" s="26"/>
      <c r="H10" s="26"/>
    </row>
    <row r="11" spans="1:8" ht="12.75">
      <c r="A11" s="52">
        <v>312</v>
      </c>
      <c r="B11" s="33" t="s">
        <v>43</v>
      </c>
      <c r="C11" s="30">
        <f>C12</f>
        <v>1502500</v>
      </c>
      <c r="D11" s="30">
        <f>D12</f>
        <v>1307286</v>
      </c>
      <c r="E11" s="73">
        <f t="shared" si="0"/>
        <v>87.00738768718801</v>
      </c>
      <c r="F11" s="26"/>
      <c r="G11" s="26"/>
      <c r="H11" s="26"/>
    </row>
    <row r="12" spans="1:8" ht="12.75">
      <c r="A12" s="115">
        <v>3121</v>
      </c>
      <c r="B12" s="116" t="s">
        <v>119</v>
      </c>
      <c r="C12" s="83">
        <f>'rashodi-opći dio'!E10</f>
        <v>1502500</v>
      </c>
      <c r="D12" s="34">
        <f>'rashodi-opći dio'!F10</f>
        <v>1307286</v>
      </c>
      <c r="E12" s="84">
        <f t="shared" si="0"/>
        <v>87.00738768718801</v>
      </c>
      <c r="F12" s="26"/>
      <c r="G12" s="26"/>
      <c r="H12" s="26"/>
    </row>
    <row r="13" spans="1:8" ht="12.75">
      <c r="A13" s="52">
        <v>313</v>
      </c>
      <c r="B13" s="33" t="s">
        <v>223</v>
      </c>
      <c r="C13" s="30">
        <f>SUM(C14:C15)</f>
        <v>11520900</v>
      </c>
      <c r="D13" s="30">
        <f>SUM(D14:D15)</f>
        <v>11651008</v>
      </c>
      <c r="E13" s="73">
        <f t="shared" si="0"/>
        <v>101.12932149398051</v>
      </c>
      <c r="F13" s="26"/>
      <c r="G13" s="26"/>
      <c r="H13" s="26"/>
    </row>
    <row r="14" spans="1:8" ht="12.75">
      <c r="A14" s="115">
        <v>3132</v>
      </c>
      <c r="B14" s="116" t="s">
        <v>199</v>
      </c>
      <c r="C14" s="83">
        <f>'rashodi-opći dio'!E12</f>
        <v>10232400</v>
      </c>
      <c r="D14" s="34">
        <f>'rashodi-opći dio'!F12</f>
        <v>10399495</v>
      </c>
      <c r="E14" s="84">
        <f t="shared" si="0"/>
        <v>101.6329991008952</v>
      </c>
      <c r="F14" s="26"/>
      <c r="G14" s="26"/>
      <c r="H14" s="26"/>
    </row>
    <row r="15" spans="1:8" ht="12.75">
      <c r="A15" s="115">
        <v>3133</v>
      </c>
      <c r="B15" s="116" t="s">
        <v>200</v>
      </c>
      <c r="C15" s="83">
        <f>'rashodi-opći dio'!E13</f>
        <v>1288500</v>
      </c>
      <c r="D15" s="34">
        <f>'rashodi-opći dio'!F13</f>
        <v>1251513</v>
      </c>
      <c r="E15" s="84">
        <f t="shared" si="0"/>
        <v>97.12945285215366</v>
      </c>
      <c r="F15" s="26"/>
      <c r="G15" s="26"/>
      <c r="H15" s="26"/>
    </row>
    <row r="16" spans="1:8" ht="12.75">
      <c r="A16" s="52">
        <v>32</v>
      </c>
      <c r="B16" s="117" t="s">
        <v>1</v>
      </c>
      <c r="C16" s="30">
        <f>C17+C21+C26+C35</f>
        <v>60764500</v>
      </c>
      <c r="D16" s="30">
        <f>D17+D21+D26+D35</f>
        <v>58888281</v>
      </c>
      <c r="E16" s="73">
        <f t="shared" si="0"/>
        <v>96.9123106419044</v>
      </c>
      <c r="F16" s="26"/>
      <c r="G16" s="26"/>
      <c r="H16" s="26"/>
    </row>
    <row r="17" spans="1:8" ht="12.75">
      <c r="A17" s="52">
        <v>321</v>
      </c>
      <c r="B17" s="33" t="s">
        <v>4</v>
      </c>
      <c r="C17" s="30">
        <f>SUM(C18:C20)</f>
        <v>3763500</v>
      </c>
      <c r="D17" s="30">
        <f>SUM(D18:D20)</f>
        <v>3217102</v>
      </c>
      <c r="E17" s="73">
        <f t="shared" si="0"/>
        <v>85.48165271688588</v>
      </c>
      <c r="F17" s="26"/>
      <c r="G17" s="26"/>
      <c r="H17" s="26"/>
    </row>
    <row r="18" spans="1:8" ht="12.75">
      <c r="A18" s="115">
        <v>3211</v>
      </c>
      <c r="B18" s="118" t="s">
        <v>169</v>
      </c>
      <c r="C18" s="83">
        <f>'rashodi-opći dio'!E16</f>
        <v>882000</v>
      </c>
      <c r="D18" s="34">
        <f>'rashodi-opći dio'!F16</f>
        <v>895194</v>
      </c>
      <c r="E18" s="84">
        <f t="shared" si="0"/>
        <v>101.49591836734695</v>
      </c>
      <c r="F18" s="26"/>
      <c r="G18" s="26"/>
      <c r="H18" s="26"/>
    </row>
    <row r="19" spans="1:8" ht="12.75">
      <c r="A19" s="115">
        <v>3212</v>
      </c>
      <c r="B19" s="118" t="s">
        <v>170</v>
      </c>
      <c r="C19" s="83">
        <f>'rashodi-opći dio'!E17</f>
        <v>2359500</v>
      </c>
      <c r="D19" s="34">
        <f>'rashodi-opći dio'!F17</f>
        <v>2030700</v>
      </c>
      <c r="E19" s="84">
        <f t="shared" si="0"/>
        <v>86.06484424666243</v>
      </c>
      <c r="F19" s="26"/>
      <c r="G19" s="26"/>
      <c r="H19" s="26"/>
    </row>
    <row r="20" spans="1:8" ht="12.75">
      <c r="A20" s="57" t="s">
        <v>3</v>
      </c>
      <c r="B20" s="119" t="s">
        <v>171</v>
      </c>
      <c r="C20" s="83">
        <f>'rashodi-opći dio'!E18</f>
        <v>522000</v>
      </c>
      <c r="D20" s="34">
        <f>'rashodi-opći dio'!F18</f>
        <v>291208</v>
      </c>
      <c r="E20" s="84">
        <f t="shared" si="0"/>
        <v>55.78697318007663</v>
      </c>
      <c r="F20" s="26"/>
      <c r="G20" s="26"/>
      <c r="H20" s="26"/>
    </row>
    <row r="21" spans="1:8" ht="12.75">
      <c r="A21" s="52">
        <v>322</v>
      </c>
      <c r="B21" s="33" t="s">
        <v>44</v>
      </c>
      <c r="C21" s="30">
        <f>SUM(C22:C25)</f>
        <v>13020000</v>
      </c>
      <c r="D21" s="30">
        <f>SUM(D22:D25)</f>
        <v>13184532</v>
      </c>
      <c r="E21" s="73">
        <f t="shared" si="0"/>
        <v>101.2636866359447</v>
      </c>
      <c r="F21" s="26"/>
      <c r="G21" s="26"/>
      <c r="H21" s="26"/>
    </row>
    <row r="22" spans="1:8" ht="12.75">
      <c r="A22" s="57">
        <v>3221</v>
      </c>
      <c r="B22" s="116" t="s">
        <v>120</v>
      </c>
      <c r="C22" s="83">
        <f>'rashodi-opći dio'!E20</f>
        <v>1820000</v>
      </c>
      <c r="D22" s="34">
        <f>'rashodi-opći dio'!F20</f>
        <v>1581846</v>
      </c>
      <c r="E22" s="84">
        <f t="shared" si="0"/>
        <v>86.91461538461539</v>
      </c>
      <c r="F22" s="26"/>
      <c r="G22" s="26"/>
      <c r="H22" s="26"/>
    </row>
    <row r="23" spans="1:7" ht="12.75">
      <c r="A23" s="57">
        <v>3223</v>
      </c>
      <c r="B23" s="116" t="s">
        <v>172</v>
      </c>
      <c r="C23" s="83">
        <f>'rashodi-opći dio'!E21</f>
        <v>10620000</v>
      </c>
      <c r="D23" s="34">
        <f>'rashodi-opći dio'!F21</f>
        <v>11234077</v>
      </c>
      <c r="E23" s="84">
        <f t="shared" si="0"/>
        <v>105.78226930320152</v>
      </c>
      <c r="F23" s="26"/>
      <c r="G23" s="26"/>
    </row>
    <row r="24" spans="1:7" ht="12.75">
      <c r="A24" s="57" t="s">
        <v>5</v>
      </c>
      <c r="B24" s="120" t="s">
        <v>224</v>
      </c>
      <c r="C24" s="83">
        <f>'rashodi-opći dio'!E22</f>
        <v>290000</v>
      </c>
      <c r="D24" s="34">
        <f>'rashodi-opći dio'!F22</f>
        <v>178795</v>
      </c>
      <c r="E24" s="84">
        <f t="shared" si="0"/>
        <v>61.65344827586207</v>
      </c>
      <c r="F24" s="26"/>
      <c r="G24" s="26"/>
    </row>
    <row r="25" spans="1:7" ht="12.75">
      <c r="A25" s="57">
        <v>3227</v>
      </c>
      <c r="B25" s="34" t="s">
        <v>225</v>
      </c>
      <c r="C25" s="83">
        <f>'rashodi-opći dio'!E23</f>
        <v>290000</v>
      </c>
      <c r="D25" s="34">
        <f>'rashodi-opći dio'!F23</f>
        <v>189814</v>
      </c>
      <c r="E25" s="84">
        <f t="shared" si="0"/>
        <v>65.45310344827587</v>
      </c>
      <c r="F25" s="26"/>
      <c r="G25" s="26"/>
    </row>
    <row r="26" spans="1:7" ht="12.75">
      <c r="A26" s="52">
        <v>323</v>
      </c>
      <c r="B26" s="33" t="s">
        <v>6</v>
      </c>
      <c r="C26" s="30">
        <f>SUM(C27:C34)</f>
        <v>39508000</v>
      </c>
      <c r="D26" s="30">
        <f>SUM(D27:D34)</f>
        <v>29285361</v>
      </c>
      <c r="E26" s="73">
        <f t="shared" si="0"/>
        <v>74.12514174344437</v>
      </c>
      <c r="F26" s="26"/>
      <c r="G26" s="26"/>
    </row>
    <row r="27" spans="1:7" ht="12.75">
      <c r="A27" s="59">
        <v>3231</v>
      </c>
      <c r="B27" s="116" t="s">
        <v>173</v>
      </c>
      <c r="C27" s="83">
        <f>'rashodi-opći dio'!E25</f>
        <v>4504000</v>
      </c>
      <c r="D27" s="34">
        <f>'rashodi-opći dio'!F25</f>
        <v>4380328</v>
      </c>
      <c r="E27" s="84">
        <f t="shared" si="0"/>
        <v>97.25417406749555</v>
      </c>
      <c r="F27" s="26"/>
      <c r="G27" s="26"/>
    </row>
    <row r="28" spans="1:7" ht="12.75">
      <c r="A28" s="59">
        <v>3232</v>
      </c>
      <c r="B28" s="40" t="s">
        <v>7</v>
      </c>
      <c r="C28" s="83">
        <f>'rashodi-opći dio'!E26-'rashodi-opći dio'!E27-'rashodi-opći dio'!E29-'rashodi-opći dio'!E30</f>
        <v>16460000</v>
      </c>
      <c r="D28" s="34">
        <f>'rashodi-opći dio'!F26-'rashodi-opći dio'!F27-'rashodi-opći dio'!F29-'rashodi-opći dio'!F30</f>
        <v>10052712</v>
      </c>
      <c r="E28" s="84">
        <f t="shared" si="0"/>
        <v>61.07358444714459</v>
      </c>
      <c r="F28" s="26"/>
      <c r="G28" s="26"/>
    </row>
    <row r="29" spans="1:7" ht="12.75">
      <c r="A29" s="59">
        <v>3233</v>
      </c>
      <c r="B29" s="118" t="s">
        <v>174</v>
      </c>
      <c r="C29" s="83">
        <f>'rashodi-opći dio'!E32</f>
        <v>2310000</v>
      </c>
      <c r="D29" s="34">
        <f>'rashodi-opći dio'!F32</f>
        <v>1895888</v>
      </c>
      <c r="E29" s="84">
        <f t="shared" si="0"/>
        <v>82.0730735930736</v>
      </c>
      <c r="F29" s="26"/>
      <c r="G29" s="26"/>
    </row>
    <row r="30" spans="1:7" ht="12.75">
      <c r="A30" s="59">
        <v>3234</v>
      </c>
      <c r="B30" s="118" t="s">
        <v>121</v>
      </c>
      <c r="C30" s="83">
        <f>'rashodi-opći dio'!E33</f>
        <v>6315000</v>
      </c>
      <c r="D30" s="34">
        <f>'rashodi-opći dio'!F33</f>
        <v>6299614</v>
      </c>
      <c r="E30" s="84">
        <f t="shared" si="0"/>
        <v>99.75635787806809</v>
      </c>
      <c r="F30" s="26"/>
      <c r="G30" s="26"/>
    </row>
    <row r="31" spans="1:7" ht="12.75">
      <c r="A31" s="59">
        <v>3235</v>
      </c>
      <c r="B31" s="118" t="s">
        <v>122</v>
      </c>
      <c r="C31" s="83">
        <f>'rashodi-opći dio'!E34</f>
        <v>2500000</v>
      </c>
      <c r="D31" s="34">
        <f>'rashodi-opći dio'!F34</f>
        <v>2496886</v>
      </c>
      <c r="E31" s="84">
        <f t="shared" si="0"/>
        <v>99.87544</v>
      </c>
      <c r="F31" s="26"/>
      <c r="G31" s="26"/>
    </row>
    <row r="32" spans="1:7" ht="12.75">
      <c r="A32" s="59">
        <v>3236</v>
      </c>
      <c r="B32" s="118" t="s">
        <v>175</v>
      </c>
      <c r="C32" s="83">
        <f>'rashodi-opći dio'!E35</f>
        <v>900000</v>
      </c>
      <c r="D32" s="34">
        <f>'rashodi-opći dio'!F35</f>
        <v>490409</v>
      </c>
      <c r="E32" s="84">
        <f t="shared" si="0"/>
        <v>54.48988888888889</v>
      </c>
      <c r="F32" s="26"/>
      <c r="G32" s="26"/>
    </row>
    <row r="33" spans="1:7" ht="12.75">
      <c r="A33" s="59">
        <v>3237</v>
      </c>
      <c r="B33" s="40" t="s">
        <v>176</v>
      </c>
      <c r="C33" s="83">
        <f>'rashodi-opći dio'!E36-'rashodi-opći dio'!E37</f>
        <v>2590000</v>
      </c>
      <c r="D33" s="34">
        <f>'rashodi-opći dio'!F36-'rashodi-opći dio'!F37</f>
        <v>1944564</v>
      </c>
      <c r="E33" s="84">
        <f t="shared" si="0"/>
        <v>75.07969111969112</v>
      </c>
      <c r="F33" s="26"/>
      <c r="G33" s="26"/>
    </row>
    <row r="34" spans="1:7" ht="12.75">
      <c r="A34" s="59">
        <v>3239</v>
      </c>
      <c r="B34" s="40" t="s">
        <v>177</v>
      </c>
      <c r="C34" s="83">
        <f>'rashodi-opći dio'!E41</f>
        <v>3929000</v>
      </c>
      <c r="D34" s="34">
        <f>'rashodi-opći dio'!F41</f>
        <v>1724960</v>
      </c>
      <c r="E34" s="84">
        <f t="shared" si="0"/>
        <v>43.903283278187835</v>
      </c>
      <c r="F34" s="26"/>
      <c r="G34" s="26"/>
    </row>
    <row r="35" spans="1:7" ht="12.75">
      <c r="A35" s="52">
        <v>329</v>
      </c>
      <c r="B35" s="33" t="s">
        <v>46</v>
      </c>
      <c r="C35" s="30">
        <f>SUM(C36:C41)</f>
        <v>4473000</v>
      </c>
      <c r="D35" s="30">
        <f>SUM(D36:D41)</f>
        <v>13201286</v>
      </c>
      <c r="E35" s="73">
        <f t="shared" si="0"/>
        <v>295.13270735524253</v>
      </c>
      <c r="F35" s="26"/>
      <c r="G35" s="26"/>
    </row>
    <row r="36" spans="1:7" ht="12.75">
      <c r="A36" s="59">
        <v>3291</v>
      </c>
      <c r="B36" s="50" t="s">
        <v>178</v>
      </c>
      <c r="C36" s="83">
        <f>'rashodi-opći dio'!E43</f>
        <v>345000</v>
      </c>
      <c r="D36" s="34">
        <f>'rashodi-opći dio'!F43</f>
        <v>329153</v>
      </c>
      <c r="E36" s="84">
        <f t="shared" si="0"/>
        <v>95.40666666666667</v>
      </c>
      <c r="F36" s="26"/>
      <c r="G36" s="26"/>
    </row>
    <row r="37" spans="1:7" ht="12.75">
      <c r="A37" s="59">
        <v>3292</v>
      </c>
      <c r="B37" s="50" t="s">
        <v>179</v>
      </c>
      <c r="C37" s="83">
        <f>'rashodi-opći dio'!E44</f>
        <v>700000</v>
      </c>
      <c r="D37" s="34">
        <f>'rashodi-opći dio'!F44</f>
        <v>757921</v>
      </c>
      <c r="E37" s="84">
        <f t="shared" si="0"/>
        <v>108.27442857142857</v>
      </c>
      <c r="F37" s="26"/>
      <c r="G37" s="26"/>
    </row>
    <row r="38" spans="1:7" ht="12.75">
      <c r="A38" s="59">
        <v>3293</v>
      </c>
      <c r="B38" s="50" t="s">
        <v>180</v>
      </c>
      <c r="C38" s="83">
        <f>'rashodi-opći dio'!E45</f>
        <v>330000</v>
      </c>
      <c r="D38" s="34">
        <f>'rashodi-opći dio'!F45</f>
        <v>236475</v>
      </c>
      <c r="E38" s="84">
        <f t="shared" si="0"/>
        <v>71.6590909090909</v>
      </c>
      <c r="F38" s="26"/>
      <c r="G38" s="26"/>
    </row>
    <row r="39" spans="1:7" ht="12.75">
      <c r="A39" s="59">
        <v>3294</v>
      </c>
      <c r="B39" s="50" t="s">
        <v>123</v>
      </c>
      <c r="C39" s="83">
        <f>'rashodi-opći dio'!E46</f>
        <v>176000</v>
      </c>
      <c r="D39" s="34">
        <f>'rashodi-opći dio'!F46</f>
        <v>78681</v>
      </c>
      <c r="E39" s="84">
        <f t="shared" si="0"/>
        <v>44.705113636363635</v>
      </c>
      <c r="F39" s="26"/>
      <c r="G39" s="26"/>
    </row>
    <row r="40" spans="1:7" ht="12.75">
      <c r="A40" s="59">
        <v>3295</v>
      </c>
      <c r="B40" s="50" t="s">
        <v>202</v>
      </c>
      <c r="C40" s="83">
        <f>'rashodi-opći dio'!E47</f>
        <v>440000</v>
      </c>
      <c r="D40" s="34">
        <f>'rashodi-opći dio'!F47</f>
        <v>387477</v>
      </c>
      <c r="E40" s="84">
        <f t="shared" si="0"/>
        <v>88.06295454545455</v>
      </c>
      <c r="F40" s="26"/>
      <c r="G40" s="26"/>
    </row>
    <row r="41" spans="1:7" ht="12.75">
      <c r="A41" s="59">
        <v>3299</v>
      </c>
      <c r="B41" s="116" t="s">
        <v>124</v>
      </c>
      <c r="C41" s="83">
        <f>'rashodi-opći dio'!E48</f>
        <v>2482000</v>
      </c>
      <c r="D41" s="34">
        <f>'rashodi-opći dio'!F48</f>
        <v>11411579</v>
      </c>
      <c r="E41" s="84">
        <f t="shared" si="0"/>
        <v>459.7735294117647</v>
      </c>
      <c r="F41" s="26"/>
      <c r="G41" s="26"/>
    </row>
    <row r="42" spans="1:7" ht="12.75">
      <c r="A42" s="52">
        <v>34</v>
      </c>
      <c r="B42" s="33" t="s">
        <v>226</v>
      </c>
      <c r="C42" s="30">
        <f>C43</f>
        <v>57812000</v>
      </c>
      <c r="D42" s="30">
        <f>D43</f>
        <v>63383818</v>
      </c>
      <c r="E42" s="73">
        <f t="shared" si="0"/>
        <v>109.63782259738461</v>
      </c>
      <c r="F42" s="26"/>
      <c r="G42" s="26"/>
    </row>
    <row r="43" spans="1:7" ht="12.75">
      <c r="A43" s="52">
        <v>343</v>
      </c>
      <c r="B43" s="33" t="s">
        <v>54</v>
      </c>
      <c r="C43" s="30">
        <f>SUM(C44:C47)</f>
        <v>57812000</v>
      </c>
      <c r="D43" s="30">
        <f>SUM(D44:D47)</f>
        <v>63383818</v>
      </c>
      <c r="E43" s="73">
        <f t="shared" si="0"/>
        <v>109.63782259738461</v>
      </c>
      <c r="F43" s="26"/>
      <c r="G43" s="26"/>
    </row>
    <row r="44" spans="1:7" ht="12.75">
      <c r="A44" s="56">
        <v>3431</v>
      </c>
      <c r="B44" s="121" t="s">
        <v>181</v>
      </c>
      <c r="C44" s="83">
        <f>'rashodi-opći dio'!E55</f>
        <v>275000</v>
      </c>
      <c r="D44" s="34">
        <f>'rashodi-opći dio'!F55</f>
        <v>275790</v>
      </c>
      <c r="E44" s="84">
        <f t="shared" si="0"/>
        <v>100.28727272727274</v>
      </c>
      <c r="F44" s="26"/>
      <c r="G44" s="26"/>
    </row>
    <row r="45" spans="1:7" ht="12.75">
      <c r="A45" s="56">
        <v>3432</v>
      </c>
      <c r="B45" s="121" t="s">
        <v>182</v>
      </c>
      <c r="C45" s="83">
        <f>'rashodi-opći dio'!E56</f>
        <v>9000000</v>
      </c>
      <c r="D45" s="34">
        <f>'rashodi-opći dio'!F56</f>
        <v>26084924</v>
      </c>
      <c r="E45" s="84">
        <f t="shared" si="0"/>
        <v>289.83248888888886</v>
      </c>
      <c r="F45" s="26"/>
      <c r="G45" s="26"/>
    </row>
    <row r="46" spans="1:7" ht="12.75">
      <c r="A46" s="56">
        <v>3433</v>
      </c>
      <c r="B46" s="121" t="s">
        <v>183</v>
      </c>
      <c r="C46" s="83">
        <f>'rashodi-opći dio'!E57</f>
        <v>12537000</v>
      </c>
      <c r="D46" s="34">
        <f>'rashodi-opći dio'!F57</f>
        <v>13537428</v>
      </c>
      <c r="E46" s="84">
        <f t="shared" si="0"/>
        <v>107.97980378080881</v>
      </c>
      <c r="F46" s="26"/>
      <c r="G46" s="26"/>
    </row>
    <row r="47" spans="1:7" ht="12.75">
      <c r="A47" s="56">
        <v>3434</v>
      </c>
      <c r="B47" s="121" t="s">
        <v>184</v>
      </c>
      <c r="C47" s="83">
        <f>'rashodi-opći dio'!E58</f>
        <v>36000000</v>
      </c>
      <c r="D47" s="34">
        <f>'rashodi-opći dio'!F58</f>
        <v>23485676</v>
      </c>
      <c r="E47" s="84">
        <f t="shared" si="0"/>
        <v>65.23798888888889</v>
      </c>
      <c r="F47" s="26"/>
      <c r="G47" s="26"/>
    </row>
    <row r="48" spans="1:7" ht="12.75">
      <c r="A48" s="52">
        <v>38</v>
      </c>
      <c r="B48" s="33" t="s">
        <v>227</v>
      </c>
      <c r="C48" s="30">
        <f>C49</f>
        <v>12400000</v>
      </c>
      <c r="D48" s="30">
        <f>D49</f>
        <v>8459526</v>
      </c>
      <c r="E48" s="73">
        <f t="shared" si="0"/>
        <v>68.22198387096773</v>
      </c>
      <c r="F48" s="26"/>
      <c r="G48" s="26"/>
    </row>
    <row r="49" spans="1:7" ht="12.75">
      <c r="A49" s="52">
        <v>383</v>
      </c>
      <c r="B49" s="117" t="s">
        <v>228</v>
      </c>
      <c r="C49" s="30">
        <f>C50</f>
        <v>12400000</v>
      </c>
      <c r="D49" s="30">
        <f>D50</f>
        <v>8459526</v>
      </c>
      <c r="E49" s="73">
        <f t="shared" si="0"/>
        <v>68.22198387096773</v>
      </c>
      <c r="F49" s="26"/>
      <c r="G49" s="26"/>
    </row>
    <row r="50" spans="1:7" ht="12.75">
      <c r="A50" s="115">
        <v>3831</v>
      </c>
      <c r="B50" s="118" t="s">
        <v>125</v>
      </c>
      <c r="C50" s="83">
        <f>'rashodi-opći dio'!E63</f>
        <v>12400000</v>
      </c>
      <c r="D50" s="34">
        <f>'rashodi-opći dio'!F63</f>
        <v>8459526</v>
      </c>
      <c r="E50" s="84">
        <f t="shared" si="0"/>
        <v>68.22198387096773</v>
      </c>
      <c r="F50" s="26"/>
      <c r="G50" s="26"/>
    </row>
    <row r="51" spans="1:7" ht="12.75">
      <c r="A51" s="52"/>
      <c r="B51" s="33"/>
      <c r="E51" s="122"/>
      <c r="F51" s="24"/>
      <c r="G51" s="24"/>
    </row>
    <row r="52" spans="1:7" ht="12.75">
      <c r="A52" s="58" t="s">
        <v>126</v>
      </c>
      <c r="B52" s="123" t="s">
        <v>127</v>
      </c>
      <c r="C52" s="22">
        <f>C53</f>
        <v>8220000</v>
      </c>
      <c r="D52" s="22">
        <f>D53</f>
        <v>4038378</v>
      </c>
      <c r="E52" s="71">
        <f aca="true" t="shared" si="1" ref="E52:E58">D52/C52*100</f>
        <v>49.128686131386864</v>
      </c>
      <c r="F52" s="23"/>
      <c r="G52" s="23"/>
    </row>
    <row r="53" spans="1:7" ht="12.75">
      <c r="A53" s="124">
        <v>42</v>
      </c>
      <c r="B53" s="117" t="s">
        <v>11</v>
      </c>
      <c r="C53" s="22">
        <f>C54</f>
        <v>8220000</v>
      </c>
      <c r="D53" s="22">
        <f>D54</f>
        <v>4038378</v>
      </c>
      <c r="E53" s="71">
        <f t="shared" si="1"/>
        <v>49.128686131386864</v>
      </c>
      <c r="F53" s="23"/>
      <c r="G53" s="23"/>
    </row>
    <row r="54" spans="1:7" ht="12.75">
      <c r="A54" s="124">
        <v>422</v>
      </c>
      <c r="B54" s="117" t="s">
        <v>19</v>
      </c>
      <c r="C54" s="22">
        <f>SUM(C55:C58)</f>
        <v>8220000</v>
      </c>
      <c r="D54" s="22">
        <f>SUM(D55:D58)</f>
        <v>4038378</v>
      </c>
      <c r="E54" s="71">
        <f t="shared" si="1"/>
        <v>49.128686131386864</v>
      </c>
      <c r="F54" s="23"/>
      <c r="G54" s="23"/>
    </row>
    <row r="55" spans="1:7" ht="12.75">
      <c r="A55" s="43" t="s">
        <v>17</v>
      </c>
      <c r="B55" s="35" t="s">
        <v>185</v>
      </c>
      <c r="C55" s="83">
        <f>'rashodi-opći dio'!E76</f>
        <v>2920000</v>
      </c>
      <c r="D55" s="34">
        <f>'rashodi-opći dio'!F76</f>
        <v>1324409</v>
      </c>
      <c r="E55" s="84">
        <f t="shared" si="1"/>
        <v>45.35647260273973</v>
      </c>
      <c r="F55" s="26"/>
      <c r="G55" s="26"/>
    </row>
    <row r="56" spans="1:7" ht="12.75">
      <c r="A56" s="57" t="s">
        <v>18</v>
      </c>
      <c r="B56" s="40" t="s">
        <v>186</v>
      </c>
      <c r="C56" s="83">
        <f>'rashodi-opći dio'!E77</f>
        <v>300000</v>
      </c>
      <c r="D56" s="34">
        <f>'rashodi-opći dio'!F77</f>
        <v>97426</v>
      </c>
      <c r="E56" s="84">
        <f t="shared" si="1"/>
        <v>32.47533333333333</v>
      </c>
      <c r="F56" s="26"/>
      <c r="G56" s="26"/>
    </row>
    <row r="57" spans="1:7" ht="12.75">
      <c r="A57" s="115">
        <v>4223</v>
      </c>
      <c r="B57" s="118" t="s">
        <v>187</v>
      </c>
      <c r="C57" s="83">
        <f>'rashodi-opći dio'!E78</f>
        <v>200000</v>
      </c>
      <c r="D57" s="34">
        <f>'rashodi-opći dio'!F78</f>
        <v>66946</v>
      </c>
      <c r="E57" s="84">
        <f t="shared" si="1"/>
        <v>33.473000000000006</v>
      </c>
      <c r="F57" s="26"/>
      <c r="G57" s="26"/>
    </row>
    <row r="58" spans="1:7" ht="12.75">
      <c r="A58" s="57" t="s">
        <v>20</v>
      </c>
      <c r="B58" s="35" t="s">
        <v>188</v>
      </c>
      <c r="C58" s="83">
        <f>'rashodi-opći dio'!E79</f>
        <v>4800000</v>
      </c>
      <c r="D58" s="34">
        <f>'rashodi-opći dio'!F79</f>
        <v>2549597</v>
      </c>
      <c r="E58" s="84">
        <f t="shared" si="1"/>
        <v>53.11660416666667</v>
      </c>
      <c r="F58" s="26"/>
      <c r="G58" s="26"/>
    </row>
    <row r="59" spans="1:7" ht="12.75" customHeight="1">
      <c r="A59" s="57"/>
      <c r="B59" s="40"/>
      <c r="E59" s="122"/>
      <c r="F59" s="24"/>
      <c r="G59" s="24"/>
    </row>
    <row r="60" spans="1:7" ht="12.75">
      <c r="A60" s="58" t="s">
        <v>128</v>
      </c>
      <c r="B60" s="123" t="s">
        <v>129</v>
      </c>
      <c r="C60" s="22">
        <f>C61+C64</f>
        <v>9030000</v>
      </c>
      <c r="D60" s="22">
        <f>D61+D64</f>
        <v>5454271</v>
      </c>
      <c r="E60" s="71">
        <f aca="true" t="shared" si="2" ref="E60:E66">D60/C60*100</f>
        <v>60.40167220376522</v>
      </c>
      <c r="F60" s="23"/>
      <c r="G60" s="23"/>
    </row>
    <row r="61" spans="1:7" ht="12.75">
      <c r="A61" s="124">
        <v>41</v>
      </c>
      <c r="B61" s="17" t="s">
        <v>9</v>
      </c>
      <c r="C61" s="22">
        <f>C62</f>
        <v>2000000</v>
      </c>
      <c r="D61" s="22">
        <f>D62</f>
        <v>1870781</v>
      </c>
      <c r="E61" s="71">
        <f t="shared" si="2"/>
        <v>93.53905</v>
      </c>
      <c r="F61" s="23"/>
      <c r="G61" s="23"/>
    </row>
    <row r="62" spans="1:7" ht="12.75">
      <c r="A62" s="124">
        <v>412</v>
      </c>
      <c r="B62" s="17" t="s">
        <v>50</v>
      </c>
      <c r="C62" s="22">
        <f>C63</f>
        <v>2000000</v>
      </c>
      <c r="D62" s="22">
        <f>D63</f>
        <v>1870781</v>
      </c>
      <c r="E62" s="71">
        <f t="shared" si="2"/>
        <v>93.53905</v>
      </c>
      <c r="F62" s="23"/>
      <c r="G62" s="23"/>
    </row>
    <row r="63" spans="1:7" ht="12.75">
      <c r="A63" s="57" t="s">
        <v>10</v>
      </c>
      <c r="B63" s="119" t="s">
        <v>130</v>
      </c>
      <c r="C63" s="83">
        <f>'rashodi-opći dio'!E69</f>
        <v>2000000</v>
      </c>
      <c r="D63" s="34">
        <f>'rashodi-opći dio'!F69</f>
        <v>1870781</v>
      </c>
      <c r="E63" s="84">
        <f t="shared" si="2"/>
        <v>93.53905</v>
      </c>
      <c r="F63" s="26"/>
      <c r="G63" s="26"/>
    </row>
    <row r="64" spans="1:7" ht="12.75">
      <c r="A64" s="124">
        <v>42</v>
      </c>
      <c r="B64" s="117" t="s">
        <v>229</v>
      </c>
      <c r="C64" s="30">
        <f>C65</f>
        <v>7030000</v>
      </c>
      <c r="D64" s="30">
        <f>D65</f>
        <v>3583490</v>
      </c>
      <c r="E64" s="73">
        <f t="shared" si="2"/>
        <v>50.97425320056899</v>
      </c>
      <c r="F64" s="26"/>
      <c r="G64" s="26"/>
    </row>
    <row r="65" spans="1:7" ht="12.75">
      <c r="A65" s="124">
        <v>426</v>
      </c>
      <c r="B65" s="117" t="s">
        <v>23</v>
      </c>
      <c r="C65" s="30">
        <f>C66</f>
        <v>7030000</v>
      </c>
      <c r="D65" s="30">
        <f>D66</f>
        <v>3583490</v>
      </c>
      <c r="E65" s="73">
        <f t="shared" si="2"/>
        <v>50.97425320056899</v>
      </c>
      <c r="F65" s="26"/>
      <c r="G65" s="26"/>
    </row>
    <row r="66" spans="1:7" ht="12.75">
      <c r="A66" s="57" t="s">
        <v>51</v>
      </c>
      <c r="B66" s="119" t="s">
        <v>189</v>
      </c>
      <c r="C66" s="83">
        <f>'rashodi-opći dio'!E83</f>
        <v>7030000</v>
      </c>
      <c r="D66" s="34">
        <f>'rashodi-opći dio'!F83</f>
        <v>3583490</v>
      </c>
      <c r="E66" s="84">
        <f t="shared" si="2"/>
        <v>50.97425320056899</v>
      </c>
      <c r="F66" s="26"/>
      <c r="G66" s="26"/>
    </row>
    <row r="67" spans="1:7" ht="12.75">
      <c r="A67" s="57"/>
      <c r="B67" s="40"/>
      <c r="E67" s="122"/>
      <c r="F67" s="24"/>
      <c r="G67" s="24"/>
    </row>
    <row r="68" spans="1:7" ht="12.75">
      <c r="A68" s="58" t="s">
        <v>131</v>
      </c>
      <c r="B68" s="123" t="s">
        <v>132</v>
      </c>
      <c r="C68" s="22">
        <f aca="true" t="shared" si="3" ref="C68:D70">C69</f>
        <v>1600000</v>
      </c>
      <c r="D68" s="22">
        <f t="shared" si="3"/>
        <v>762037</v>
      </c>
      <c r="E68" s="71">
        <f>D68/C68*100</f>
        <v>47.6273125</v>
      </c>
      <c r="F68" s="23"/>
      <c r="G68" s="23"/>
    </row>
    <row r="69" spans="1:7" ht="12.75">
      <c r="A69" s="124">
        <v>42</v>
      </c>
      <c r="B69" s="117" t="s">
        <v>229</v>
      </c>
      <c r="C69" s="22">
        <f t="shared" si="3"/>
        <v>1600000</v>
      </c>
      <c r="D69" s="22">
        <f t="shared" si="3"/>
        <v>762037</v>
      </c>
      <c r="E69" s="71">
        <f>D69/C69*100</f>
        <v>47.6273125</v>
      </c>
      <c r="F69" s="23"/>
      <c r="G69" s="23"/>
    </row>
    <row r="70" spans="1:7" ht="12.75">
      <c r="A70" s="124">
        <v>423</v>
      </c>
      <c r="B70" s="117" t="s">
        <v>230</v>
      </c>
      <c r="C70" s="22">
        <f t="shared" si="3"/>
        <v>1600000</v>
      </c>
      <c r="D70" s="22">
        <f t="shared" si="3"/>
        <v>762037</v>
      </c>
      <c r="E70" s="71">
        <f>D70/C70*100</f>
        <v>47.6273125</v>
      </c>
      <c r="F70" s="23"/>
      <c r="G70" s="23"/>
    </row>
    <row r="71" spans="1:9" ht="12.75">
      <c r="A71" s="125" t="s">
        <v>22</v>
      </c>
      <c r="B71" s="40" t="s">
        <v>133</v>
      </c>
      <c r="C71" s="81">
        <f>'rashodi-opći dio'!E81</f>
        <v>1600000</v>
      </c>
      <c r="D71" s="36">
        <f>'rashodi-opći dio'!F81</f>
        <v>762037</v>
      </c>
      <c r="E71" s="82">
        <f>D71/C71*100</f>
        <v>47.6273125</v>
      </c>
      <c r="F71" s="25"/>
      <c r="G71" s="25"/>
      <c r="H71" s="37"/>
      <c r="I71" s="37"/>
    </row>
    <row r="72" spans="1:7" ht="12.75">
      <c r="A72" s="57"/>
      <c r="B72" s="40"/>
      <c r="E72" s="122"/>
      <c r="F72" s="24"/>
      <c r="G72" s="24"/>
    </row>
    <row r="73" spans="1:7" ht="12.75">
      <c r="A73" s="58" t="s">
        <v>134</v>
      </c>
      <c r="B73" s="123" t="s">
        <v>135</v>
      </c>
      <c r="C73" s="22">
        <f>C74</f>
        <v>8900000</v>
      </c>
      <c r="D73" s="22">
        <f>D74</f>
        <v>6103102</v>
      </c>
      <c r="E73" s="71">
        <f>D73/C73*100</f>
        <v>68.5741797752809</v>
      </c>
      <c r="F73" s="23"/>
      <c r="G73" s="23"/>
    </row>
    <row r="74" spans="1:7" ht="12.75">
      <c r="A74" s="124">
        <v>42</v>
      </c>
      <c r="B74" s="117" t="s">
        <v>229</v>
      </c>
      <c r="C74" s="22">
        <f>C75</f>
        <v>8900000</v>
      </c>
      <c r="D74" s="22">
        <f>D75</f>
        <v>6103102</v>
      </c>
      <c r="E74" s="71">
        <f>D74/C74*100</f>
        <v>68.5741797752809</v>
      </c>
      <c r="F74" s="23"/>
      <c r="G74" s="23"/>
    </row>
    <row r="75" spans="1:7" ht="12.75">
      <c r="A75" s="124">
        <v>421</v>
      </c>
      <c r="B75" s="117" t="s">
        <v>12</v>
      </c>
      <c r="C75" s="22">
        <f>C76+C77</f>
        <v>8900000</v>
      </c>
      <c r="D75" s="22">
        <f>D76+D77</f>
        <v>6103102</v>
      </c>
      <c r="E75" s="71">
        <f>D75/C75*100</f>
        <v>68.5741797752809</v>
      </c>
      <c r="F75" s="23"/>
      <c r="G75" s="23"/>
    </row>
    <row r="76" spans="1:7" ht="12.75">
      <c r="A76" s="57" t="s">
        <v>13</v>
      </c>
      <c r="B76" s="40" t="s">
        <v>190</v>
      </c>
      <c r="C76" s="83">
        <f>'rashodi-opći dio'!E72</f>
        <v>4000000</v>
      </c>
      <c r="D76" s="34">
        <f>'rashodi-opći dio'!F72</f>
        <v>1458607</v>
      </c>
      <c r="E76" s="84">
        <f>D76/C76*100</f>
        <v>36.465175</v>
      </c>
      <c r="F76" s="24"/>
      <c r="G76" s="24"/>
    </row>
    <row r="77" spans="1:7" ht="12.75">
      <c r="A77" s="57">
        <v>4214</v>
      </c>
      <c r="B77" s="119" t="s">
        <v>136</v>
      </c>
      <c r="C77" s="83">
        <f>'rashodi-opći dio'!E74</f>
        <v>4900000</v>
      </c>
      <c r="D77" s="34">
        <f>'rashodi-opći dio'!F74</f>
        <v>4644495</v>
      </c>
      <c r="E77" s="84">
        <f>D77/C77*100</f>
        <v>94.78561224489795</v>
      </c>
      <c r="F77" s="24"/>
      <c r="G77" s="24"/>
    </row>
    <row r="78" spans="1:7" ht="12.75">
      <c r="A78" s="57"/>
      <c r="B78" s="40"/>
      <c r="C78" s="34"/>
      <c r="D78" s="34"/>
      <c r="E78" s="72"/>
      <c r="F78" s="24"/>
      <c r="G78" s="24"/>
    </row>
    <row r="79" spans="1:7" ht="12.75">
      <c r="A79" s="126">
        <v>101</v>
      </c>
      <c r="B79" s="123" t="s">
        <v>137</v>
      </c>
      <c r="C79" s="22">
        <f>C81</f>
        <v>1214620000</v>
      </c>
      <c r="D79" s="22">
        <f>D81</f>
        <v>1161921271</v>
      </c>
      <c r="E79" s="71">
        <f>D79/C79*100</f>
        <v>95.66129908942715</v>
      </c>
      <c r="F79" s="23"/>
      <c r="G79" s="23"/>
    </row>
    <row r="80" spans="1:7" ht="12.75">
      <c r="A80" s="57"/>
      <c r="B80" s="40"/>
      <c r="E80" s="122"/>
      <c r="F80" s="24"/>
      <c r="G80" s="24"/>
    </row>
    <row r="81" spans="1:7" ht="24.75" customHeight="1">
      <c r="A81" s="127" t="s">
        <v>138</v>
      </c>
      <c r="B81" s="33" t="s">
        <v>139</v>
      </c>
      <c r="C81" s="22">
        <f>C82+C85</f>
        <v>1214620000</v>
      </c>
      <c r="D81" s="22">
        <f>D82+D85</f>
        <v>1161921271</v>
      </c>
      <c r="E81" s="71">
        <f aca="true" t="shared" si="4" ref="E81:E87">D81/C81*100</f>
        <v>95.66129908942715</v>
      </c>
      <c r="F81" s="23"/>
      <c r="G81" s="23"/>
    </row>
    <row r="82" spans="1:7" ht="12.75" customHeight="1">
      <c r="A82" s="52">
        <v>34</v>
      </c>
      <c r="B82" s="33" t="s">
        <v>226</v>
      </c>
      <c r="C82" s="22">
        <f>C83</f>
        <v>311850000</v>
      </c>
      <c r="D82" s="22">
        <f>D83</f>
        <v>259151271</v>
      </c>
      <c r="E82" s="71">
        <f t="shared" si="4"/>
        <v>83.10125733525734</v>
      </c>
      <c r="F82" s="23"/>
      <c r="G82" s="23"/>
    </row>
    <row r="83" spans="1:7" ht="12.75" customHeight="1">
      <c r="A83" s="124">
        <v>342</v>
      </c>
      <c r="B83" s="33" t="s">
        <v>232</v>
      </c>
      <c r="C83" s="22">
        <f>C84</f>
        <v>311850000</v>
      </c>
      <c r="D83" s="22">
        <f>D84</f>
        <v>259151271</v>
      </c>
      <c r="E83" s="71">
        <f t="shared" si="4"/>
        <v>83.10125733525734</v>
      </c>
      <c r="F83" s="23"/>
      <c r="G83" s="23"/>
    </row>
    <row r="84" spans="1:7" ht="25.5">
      <c r="A84" s="128" t="s">
        <v>45</v>
      </c>
      <c r="B84" s="129" t="s">
        <v>231</v>
      </c>
      <c r="C84" s="83">
        <f>'rashodi-opći dio'!E52</f>
        <v>311850000</v>
      </c>
      <c r="D84" s="34">
        <f>'rashodi-opći dio'!F52</f>
        <v>259151271</v>
      </c>
      <c r="E84" s="84">
        <f t="shared" si="4"/>
        <v>83.10125733525734</v>
      </c>
      <c r="F84" s="26"/>
      <c r="G84" s="26"/>
    </row>
    <row r="85" spans="1:7" ht="12.75">
      <c r="A85" s="124">
        <v>54</v>
      </c>
      <c r="B85" s="33" t="s">
        <v>222</v>
      </c>
      <c r="C85" s="30">
        <f>C86</f>
        <v>902770000</v>
      </c>
      <c r="D85" s="30">
        <f>D86</f>
        <v>902770000</v>
      </c>
      <c r="E85" s="73">
        <f t="shared" si="4"/>
        <v>100</v>
      </c>
      <c r="F85" s="26"/>
      <c r="G85" s="26"/>
    </row>
    <row r="86" spans="1:7" ht="25.5">
      <c r="A86" s="124">
        <v>544</v>
      </c>
      <c r="B86" s="33" t="s">
        <v>233</v>
      </c>
      <c r="C86" s="30">
        <f>C87</f>
        <v>902770000</v>
      </c>
      <c r="D86" s="30">
        <f>D87</f>
        <v>902770000</v>
      </c>
      <c r="E86" s="73">
        <f t="shared" si="4"/>
        <v>100</v>
      </c>
      <c r="F86" s="26"/>
      <c r="G86" s="26"/>
    </row>
    <row r="87" spans="1:7" ht="25.5">
      <c r="A87" s="62">
        <v>5443</v>
      </c>
      <c r="B87" s="20" t="s">
        <v>234</v>
      </c>
      <c r="C87" s="83">
        <f>'račun financiranja'!E14</f>
        <v>902770000</v>
      </c>
      <c r="D87" s="34">
        <f>'račun financiranja'!F14</f>
        <v>902770000</v>
      </c>
      <c r="E87" s="84">
        <f t="shared" si="4"/>
        <v>100</v>
      </c>
      <c r="F87" s="26"/>
      <c r="G87" s="26"/>
    </row>
    <row r="88" spans="1:7" ht="12.75" customHeight="1">
      <c r="A88" s="57"/>
      <c r="B88" s="40"/>
      <c r="C88" s="34"/>
      <c r="D88" s="34"/>
      <c r="E88" s="72"/>
      <c r="F88" s="24"/>
      <c r="G88" s="24"/>
    </row>
    <row r="89" spans="1:7" ht="12.75" customHeight="1">
      <c r="A89" s="126">
        <v>102</v>
      </c>
      <c r="B89" s="123" t="s">
        <v>140</v>
      </c>
      <c r="C89" s="67">
        <f>C91</f>
        <v>139540000</v>
      </c>
      <c r="D89" s="67">
        <f>D91</f>
        <v>133790050</v>
      </c>
      <c r="E89" s="70">
        <f>D89/C89*100</f>
        <v>95.87935359036835</v>
      </c>
      <c r="F89" s="23"/>
      <c r="G89" s="23"/>
    </row>
    <row r="90" spans="1:7" ht="12.75" customHeight="1">
      <c r="A90" s="57"/>
      <c r="B90" s="40"/>
      <c r="C90" s="34"/>
      <c r="D90" s="34"/>
      <c r="E90" s="72"/>
      <c r="F90" s="24"/>
      <c r="G90" s="24"/>
    </row>
    <row r="91" spans="1:7" ht="24.75" customHeight="1">
      <c r="A91" s="127" t="s">
        <v>141</v>
      </c>
      <c r="B91" s="33" t="s">
        <v>142</v>
      </c>
      <c r="C91" s="22">
        <f>C92+C95</f>
        <v>139540000</v>
      </c>
      <c r="D91" s="22">
        <f>D92+D95</f>
        <v>133790050</v>
      </c>
      <c r="E91" s="71">
        <f aca="true" t="shared" si="5" ref="E91:E97">D91/C91*100</f>
        <v>95.87935359036835</v>
      </c>
      <c r="F91" s="23"/>
      <c r="G91" s="23"/>
    </row>
    <row r="92" spans="1:7" ht="12.75" customHeight="1">
      <c r="A92" s="52">
        <v>34</v>
      </c>
      <c r="B92" s="33" t="s">
        <v>226</v>
      </c>
      <c r="C92" s="22">
        <f>C93</f>
        <v>48900000</v>
      </c>
      <c r="D92" s="22">
        <f>D93</f>
        <v>43150050</v>
      </c>
      <c r="E92" s="71">
        <f t="shared" si="5"/>
        <v>88.24141104294479</v>
      </c>
      <c r="F92" s="23"/>
      <c r="G92" s="23"/>
    </row>
    <row r="93" spans="1:7" ht="12.75" customHeight="1">
      <c r="A93" s="124">
        <v>342</v>
      </c>
      <c r="B93" s="33" t="s">
        <v>232</v>
      </c>
      <c r="C93" s="22">
        <f>C94</f>
        <v>48900000</v>
      </c>
      <c r="D93" s="22">
        <f>D94</f>
        <v>43150050</v>
      </c>
      <c r="E93" s="71">
        <f t="shared" si="5"/>
        <v>88.24141104294479</v>
      </c>
      <c r="F93" s="23"/>
      <c r="G93" s="23"/>
    </row>
    <row r="94" spans="1:7" ht="25.5">
      <c r="A94" s="128" t="s">
        <v>45</v>
      </c>
      <c r="B94" s="129" t="s">
        <v>231</v>
      </c>
      <c r="C94" s="83">
        <f>'rashodi-opći dio'!E53</f>
        <v>48900000</v>
      </c>
      <c r="D94" s="34">
        <f>'rashodi-opći dio'!F53</f>
        <v>43150050</v>
      </c>
      <c r="E94" s="84">
        <f t="shared" si="5"/>
        <v>88.24141104294479</v>
      </c>
      <c r="F94" s="24"/>
      <c r="G94" s="24"/>
    </row>
    <row r="95" spans="1:7" ht="12.75">
      <c r="A95" s="124">
        <v>54</v>
      </c>
      <c r="B95" s="33" t="s">
        <v>222</v>
      </c>
      <c r="C95" s="30">
        <f>C96</f>
        <v>90640000</v>
      </c>
      <c r="D95" s="30">
        <f>D96</f>
        <v>90640000</v>
      </c>
      <c r="E95" s="73">
        <f t="shared" si="5"/>
        <v>100</v>
      </c>
      <c r="F95" s="24"/>
      <c r="G95" s="24"/>
    </row>
    <row r="96" spans="1:7" ht="25.5">
      <c r="A96" s="124">
        <v>544</v>
      </c>
      <c r="B96" s="33" t="s">
        <v>233</v>
      </c>
      <c r="C96" s="30">
        <f>C97</f>
        <v>90640000</v>
      </c>
      <c r="D96" s="30">
        <f>D97</f>
        <v>90640000</v>
      </c>
      <c r="E96" s="73">
        <f t="shared" si="5"/>
        <v>100</v>
      </c>
      <c r="F96" s="24"/>
      <c r="G96" s="24"/>
    </row>
    <row r="97" spans="1:7" ht="12.75">
      <c r="A97" s="62">
        <v>5446</v>
      </c>
      <c r="B97" s="20" t="s">
        <v>235</v>
      </c>
      <c r="C97" s="83">
        <f>'račun financiranja'!E15</f>
        <v>90640000</v>
      </c>
      <c r="D97" s="34">
        <f>'račun financiranja'!F15</f>
        <v>90640000</v>
      </c>
      <c r="E97" s="84">
        <f t="shared" si="5"/>
        <v>100</v>
      </c>
      <c r="F97" s="24"/>
      <c r="G97" s="24"/>
    </row>
    <row r="98" spans="1:7" ht="12" customHeight="1">
      <c r="A98" s="56"/>
      <c r="B98" s="20"/>
      <c r="C98" s="34"/>
      <c r="D98" s="34"/>
      <c r="E98" s="72"/>
      <c r="F98" s="24"/>
      <c r="G98" s="24"/>
    </row>
    <row r="99" spans="1:10" ht="12.75">
      <c r="A99" s="126">
        <v>103</v>
      </c>
      <c r="B99" s="123" t="s">
        <v>143</v>
      </c>
      <c r="C99" s="22">
        <f>C101+C109+C118+C127+C135+C143+C151+C159+C168</f>
        <v>1460405000</v>
      </c>
      <c r="D99" s="22">
        <f>D101+D109+D118+D127+D135+D143+D151+D159+D168</f>
        <v>1306761562.9799998</v>
      </c>
      <c r="E99" s="73">
        <f>D99/C99*100</f>
        <v>89.4793953033576</v>
      </c>
      <c r="F99" s="23"/>
      <c r="G99" s="51"/>
      <c r="H99" s="38"/>
      <c r="J99" s="38"/>
    </row>
    <row r="100" spans="1:7" s="130" customFormat="1" ht="12" customHeight="1">
      <c r="A100" s="59"/>
      <c r="B100" s="119"/>
      <c r="C100" s="2"/>
      <c r="D100" s="2"/>
      <c r="E100" s="122"/>
      <c r="F100" s="23"/>
      <c r="G100" s="23"/>
    </row>
    <row r="101" spans="1:7" ht="12.75">
      <c r="A101" s="58" t="s">
        <v>134</v>
      </c>
      <c r="B101" s="11" t="s">
        <v>144</v>
      </c>
      <c r="C101" s="22">
        <f>C102+C105</f>
        <v>20433000</v>
      </c>
      <c r="D101" s="22">
        <f>D102+D105</f>
        <v>25495273.29</v>
      </c>
      <c r="E101" s="71">
        <f aca="true" t="shared" si="6" ref="E101:E107">D101/C101*100</f>
        <v>124.77498796065187</v>
      </c>
      <c r="F101" s="23"/>
      <c r="G101" s="23"/>
    </row>
    <row r="102" spans="1:7" ht="12.75">
      <c r="A102" s="124">
        <v>41</v>
      </c>
      <c r="B102" s="17" t="s">
        <v>9</v>
      </c>
      <c r="C102" s="22">
        <f>C103</f>
        <v>0</v>
      </c>
      <c r="D102" s="22">
        <f>D103</f>
        <v>200111.89</v>
      </c>
      <c r="E102" s="71"/>
      <c r="F102" s="23"/>
      <c r="G102" s="23"/>
    </row>
    <row r="103" spans="1:7" ht="12.75">
      <c r="A103" s="124">
        <v>411</v>
      </c>
      <c r="B103" s="17" t="s">
        <v>111</v>
      </c>
      <c r="C103" s="22">
        <f>C104</f>
        <v>0</v>
      </c>
      <c r="D103" s="22">
        <f>D104</f>
        <v>200111.89</v>
      </c>
      <c r="E103" s="71"/>
      <c r="F103" s="23"/>
      <c r="G103" s="23"/>
    </row>
    <row r="104" spans="1:8" ht="12.75">
      <c r="A104" s="131">
        <v>4111</v>
      </c>
      <c r="B104" s="132" t="s">
        <v>39</v>
      </c>
      <c r="C104" s="85">
        <v>0</v>
      </c>
      <c r="D104" s="48">
        <v>200111.89</v>
      </c>
      <c r="E104" s="74"/>
      <c r="F104" s="25"/>
      <c r="G104" s="25"/>
      <c r="H104" s="22"/>
    </row>
    <row r="105" spans="1:8" ht="12.75">
      <c r="A105" s="124">
        <v>42</v>
      </c>
      <c r="B105" s="117" t="s">
        <v>229</v>
      </c>
      <c r="C105" s="69">
        <f>C106</f>
        <v>20433000</v>
      </c>
      <c r="D105" s="69">
        <f>D106</f>
        <v>25295161.4</v>
      </c>
      <c r="E105" s="133">
        <f t="shared" si="6"/>
        <v>123.79563157637155</v>
      </c>
      <c r="F105" s="25"/>
      <c r="G105" s="77"/>
      <c r="H105" s="22"/>
    </row>
    <row r="106" spans="1:8" ht="12.75">
      <c r="A106" s="124">
        <v>421</v>
      </c>
      <c r="B106" s="17" t="s">
        <v>12</v>
      </c>
      <c r="C106" s="69">
        <f>C107</f>
        <v>20433000</v>
      </c>
      <c r="D106" s="69">
        <f>D107</f>
        <v>25295161.4</v>
      </c>
      <c r="E106" s="133">
        <f t="shared" si="6"/>
        <v>123.79563157637155</v>
      </c>
      <c r="F106" s="25"/>
      <c r="G106" s="77"/>
      <c r="H106" s="22"/>
    </row>
    <row r="107" spans="1:8" ht="12.75">
      <c r="A107" s="57">
        <v>4213</v>
      </c>
      <c r="B107" s="116" t="s">
        <v>236</v>
      </c>
      <c r="C107" s="85">
        <v>20433000</v>
      </c>
      <c r="D107" s="48">
        <v>25295161.4</v>
      </c>
      <c r="E107" s="134">
        <f t="shared" si="6"/>
        <v>123.79563157637155</v>
      </c>
      <c r="F107" s="46"/>
      <c r="G107" s="46"/>
      <c r="H107" s="22"/>
    </row>
    <row r="108" spans="1:8" ht="12.75">
      <c r="A108" s="57"/>
      <c r="B108" s="50"/>
      <c r="C108" s="36"/>
      <c r="D108" s="36"/>
      <c r="E108" s="100"/>
      <c r="F108" s="25"/>
      <c r="G108" s="25"/>
      <c r="H108" s="22"/>
    </row>
    <row r="109" spans="1:7" ht="12.75">
      <c r="A109" s="58" t="s">
        <v>145</v>
      </c>
      <c r="B109" s="11" t="s">
        <v>146</v>
      </c>
      <c r="C109" s="22">
        <f>C110+C113</f>
        <v>459365000</v>
      </c>
      <c r="D109" s="22">
        <f>D110+D113</f>
        <v>433419656.71</v>
      </c>
      <c r="E109" s="71">
        <f aca="true" t="shared" si="7" ref="E109:E116">D109/C109*100</f>
        <v>94.35191116214774</v>
      </c>
      <c r="F109" s="27"/>
      <c r="G109" s="27"/>
    </row>
    <row r="110" spans="1:7" ht="12.75">
      <c r="A110" s="124">
        <v>41</v>
      </c>
      <c r="B110" s="17" t="s">
        <v>9</v>
      </c>
      <c r="C110" s="22">
        <f>C111</f>
        <v>66145000</v>
      </c>
      <c r="D110" s="22">
        <f>D111</f>
        <v>59415290.42</v>
      </c>
      <c r="E110" s="71">
        <f t="shared" si="7"/>
        <v>89.82582269256936</v>
      </c>
      <c r="F110" s="27"/>
      <c r="G110" s="27"/>
    </row>
    <row r="111" spans="1:7" ht="12.75">
      <c r="A111" s="124">
        <v>411</v>
      </c>
      <c r="B111" s="17" t="s">
        <v>111</v>
      </c>
      <c r="C111" s="135">
        <f>C112</f>
        <v>66145000</v>
      </c>
      <c r="D111" s="22">
        <f>D112</f>
        <v>59415290.42</v>
      </c>
      <c r="E111" s="71">
        <f t="shared" si="7"/>
        <v>89.82582269256936</v>
      </c>
      <c r="F111" s="27"/>
      <c r="G111" s="136"/>
    </row>
    <row r="112" spans="1:7" ht="12.75">
      <c r="A112" s="115">
        <v>4111</v>
      </c>
      <c r="B112" s="116" t="s">
        <v>39</v>
      </c>
      <c r="C112" s="85">
        <v>66145000</v>
      </c>
      <c r="D112" s="64">
        <v>59415290.42</v>
      </c>
      <c r="E112" s="87">
        <f t="shared" si="7"/>
        <v>89.82582269256936</v>
      </c>
      <c r="F112" s="25"/>
      <c r="G112" s="77"/>
    </row>
    <row r="113" spans="1:7" ht="12.75">
      <c r="A113" s="124">
        <v>42</v>
      </c>
      <c r="B113" s="117" t="s">
        <v>229</v>
      </c>
      <c r="C113" s="69">
        <f>C114</f>
        <v>393220000</v>
      </c>
      <c r="D113" s="69">
        <f>D114</f>
        <v>374004366.28999996</v>
      </c>
      <c r="E113" s="133">
        <f t="shared" si="7"/>
        <v>95.11326135242358</v>
      </c>
      <c r="F113" s="25"/>
      <c r="G113" s="77"/>
    </row>
    <row r="114" spans="1:7" ht="12.75">
      <c r="A114" s="124">
        <v>421</v>
      </c>
      <c r="B114" s="17" t="s">
        <v>12</v>
      </c>
      <c r="C114" s="69">
        <f>C115+C116</f>
        <v>393220000</v>
      </c>
      <c r="D114" s="69">
        <f>D115+D116</f>
        <v>374004366.28999996</v>
      </c>
      <c r="E114" s="133">
        <f t="shared" si="7"/>
        <v>95.11326135242358</v>
      </c>
      <c r="F114" s="25"/>
      <c r="G114" s="25"/>
    </row>
    <row r="115" spans="1:8" ht="12.75">
      <c r="A115" s="57">
        <v>4213</v>
      </c>
      <c r="B115" s="116" t="s">
        <v>236</v>
      </c>
      <c r="C115" s="86">
        <v>377420000</v>
      </c>
      <c r="D115" s="64">
        <v>364285573.52</v>
      </c>
      <c r="E115" s="87">
        <f t="shared" si="7"/>
        <v>96.5199442318902</v>
      </c>
      <c r="F115" s="46"/>
      <c r="G115" s="46"/>
      <c r="H115" s="38"/>
    </row>
    <row r="116" spans="1:7" ht="12.75">
      <c r="A116" s="57">
        <v>4213</v>
      </c>
      <c r="B116" s="50" t="s">
        <v>147</v>
      </c>
      <c r="C116" s="83">
        <v>15800000</v>
      </c>
      <c r="D116" s="34">
        <v>9718792.77</v>
      </c>
      <c r="E116" s="84">
        <f t="shared" si="7"/>
        <v>61.51134664556962</v>
      </c>
      <c r="F116" s="25"/>
      <c r="G116" s="25"/>
    </row>
    <row r="117" spans="1:7" ht="12.75">
      <c r="A117" s="57"/>
      <c r="B117" s="50"/>
      <c r="C117" s="34"/>
      <c r="D117" s="34"/>
      <c r="E117" s="72"/>
      <c r="F117" s="26"/>
      <c r="G117" s="26"/>
    </row>
    <row r="118" spans="1:7" ht="12.75">
      <c r="A118" s="58" t="s">
        <v>148</v>
      </c>
      <c r="B118" s="11" t="s">
        <v>149</v>
      </c>
      <c r="C118" s="22">
        <f>C119+C122</f>
        <v>182497000</v>
      </c>
      <c r="D118" s="22">
        <f>D119+D122</f>
        <v>185740798.72</v>
      </c>
      <c r="E118" s="71">
        <f aca="true" t="shared" si="8" ref="E118:E125">D118/C118*100</f>
        <v>101.77745317457274</v>
      </c>
      <c r="F118" s="27"/>
      <c r="G118" s="27"/>
    </row>
    <row r="119" spans="1:7" ht="12.75">
      <c r="A119" s="124">
        <v>41</v>
      </c>
      <c r="B119" s="17" t="s">
        <v>9</v>
      </c>
      <c r="C119" s="22">
        <f>C120</f>
        <v>28130000</v>
      </c>
      <c r="D119" s="22">
        <f>D120</f>
        <v>32572557.57</v>
      </c>
      <c r="E119" s="71">
        <f t="shared" si="8"/>
        <v>115.79295261286882</v>
      </c>
      <c r="F119" s="27"/>
      <c r="G119" s="27"/>
    </row>
    <row r="120" spans="1:7" ht="12.75">
      <c r="A120" s="124">
        <v>411</v>
      </c>
      <c r="B120" s="17" t="s">
        <v>111</v>
      </c>
      <c r="C120" s="22">
        <f>C121</f>
        <v>28130000</v>
      </c>
      <c r="D120" s="22">
        <f>D121</f>
        <v>32572557.57</v>
      </c>
      <c r="E120" s="71">
        <f t="shared" si="8"/>
        <v>115.79295261286882</v>
      </c>
      <c r="F120" s="27"/>
      <c r="G120" s="27"/>
    </row>
    <row r="121" spans="1:7" ht="12.75">
      <c r="A121" s="131">
        <v>4111</v>
      </c>
      <c r="B121" s="132" t="s">
        <v>39</v>
      </c>
      <c r="C121" s="86">
        <v>28130000</v>
      </c>
      <c r="D121" s="64">
        <v>32572557.57</v>
      </c>
      <c r="E121" s="87">
        <f t="shared" si="8"/>
        <v>115.79295261286882</v>
      </c>
      <c r="F121" s="25"/>
      <c r="G121" s="25"/>
    </row>
    <row r="122" spans="1:7" ht="12.75">
      <c r="A122" s="124">
        <v>42</v>
      </c>
      <c r="B122" s="117" t="s">
        <v>229</v>
      </c>
      <c r="C122" s="69">
        <f>C123</f>
        <v>154367000</v>
      </c>
      <c r="D122" s="69">
        <f>D123</f>
        <v>153168241.15</v>
      </c>
      <c r="E122" s="133">
        <f t="shared" si="8"/>
        <v>99.22343580558021</v>
      </c>
      <c r="F122" s="25"/>
      <c r="G122" s="25"/>
    </row>
    <row r="123" spans="1:7" ht="12.75">
      <c r="A123" s="124">
        <v>421</v>
      </c>
      <c r="B123" s="17" t="s">
        <v>12</v>
      </c>
      <c r="C123" s="69">
        <f>C124+C125</f>
        <v>154367000</v>
      </c>
      <c r="D123" s="69">
        <f>D124+D125</f>
        <v>153168241.15</v>
      </c>
      <c r="E123" s="133">
        <f t="shared" si="8"/>
        <v>99.22343580558021</v>
      </c>
      <c r="F123" s="25"/>
      <c r="G123" s="25"/>
    </row>
    <row r="124" spans="1:7" ht="12.75">
      <c r="A124" s="57">
        <v>4213</v>
      </c>
      <c r="B124" s="116" t="s">
        <v>236</v>
      </c>
      <c r="C124" s="86">
        <v>143867000</v>
      </c>
      <c r="D124" s="64">
        <v>144045277.55</v>
      </c>
      <c r="E124" s="87">
        <f t="shared" si="8"/>
        <v>100.1239183064914</v>
      </c>
      <c r="F124" s="46"/>
      <c r="G124" s="46"/>
    </row>
    <row r="125" spans="1:7" ht="12.75">
      <c r="A125" s="57">
        <v>4213</v>
      </c>
      <c r="B125" s="50" t="s">
        <v>147</v>
      </c>
      <c r="C125" s="86">
        <v>10500000</v>
      </c>
      <c r="D125" s="64">
        <v>9122963.6</v>
      </c>
      <c r="E125" s="87">
        <f t="shared" si="8"/>
        <v>86.88536761904761</v>
      </c>
      <c r="F125" s="46"/>
      <c r="G125" s="46"/>
    </row>
    <row r="126" spans="1:7" ht="12.75">
      <c r="A126" s="57"/>
      <c r="B126" s="50"/>
      <c r="C126" s="34"/>
      <c r="D126" s="34"/>
      <c r="E126" s="72"/>
      <c r="F126" s="26"/>
      <c r="G126" s="26"/>
    </row>
    <row r="127" spans="1:7" ht="12.75">
      <c r="A127" s="58" t="s">
        <v>150</v>
      </c>
      <c r="B127" s="11" t="s">
        <v>151</v>
      </c>
      <c r="C127" s="22">
        <f>C128+C131</f>
        <v>142337000</v>
      </c>
      <c r="D127" s="22">
        <f>D128+D131</f>
        <v>138037315.91</v>
      </c>
      <c r="E127" s="71">
        <f aca="true" t="shared" si="9" ref="E127:E133">D127/C127*100</f>
        <v>96.97922248607178</v>
      </c>
      <c r="F127" s="27"/>
      <c r="G127" s="27"/>
    </row>
    <row r="128" spans="1:7" ht="12.75">
      <c r="A128" s="124">
        <v>41</v>
      </c>
      <c r="B128" s="17" t="s">
        <v>9</v>
      </c>
      <c r="C128" s="22">
        <f>C129</f>
        <v>0</v>
      </c>
      <c r="D128" s="22">
        <f>D129</f>
        <v>93010.63</v>
      </c>
      <c r="E128" s="137"/>
      <c r="F128" s="27"/>
      <c r="G128" s="27"/>
    </row>
    <row r="129" spans="1:7" ht="12.75">
      <c r="A129" s="124">
        <v>411</v>
      </c>
      <c r="B129" s="17" t="s">
        <v>111</v>
      </c>
      <c r="C129" s="22">
        <f>C130</f>
        <v>0</v>
      </c>
      <c r="D129" s="22">
        <f>D130</f>
        <v>93010.63</v>
      </c>
      <c r="E129" s="137"/>
      <c r="F129" s="27"/>
      <c r="G129" s="27"/>
    </row>
    <row r="130" spans="1:8" ht="12.75">
      <c r="A130" s="115">
        <v>4111</v>
      </c>
      <c r="B130" s="116" t="s">
        <v>39</v>
      </c>
      <c r="C130" s="83">
        <v>0</v>
      </c>
      <c r="D130" s="34">
        <v>93010.63</v>
      </c>
      <c r="E130" s="72"/>
      <c r="F130" s="25"/>
      <c r="G130" s="25"/>
      <c r="H130" s="38"/>
    </row>
    <row r="131" spans="1:8" ht="12.75">
      <c r="A131" s="124">
        <v>42</v>
      </c>
      <c r="B131" s="117" t="s">
        <v>229</v>
      </c>
      <c r="C131" s="30">
        <f>C132</f>
        <v>142337000</v>
      </c>
      <c r="D131" s="30">
        <f>D132</f>
        <v>137944305.28</v>
      </c>
      <c r="E131" s="73">
        <f t="shared" si="9"/>
        <v>96.9138771226034</v>
      </c>
      <c r="F131" s="25"/>
      <c r="G131" s="25"/>
      <c r="H131" s="38"/>
    </row>
    <row r="132" spans="1:8" ht="12.75">
      <c r="A132" s="124">
        <v>421</v>
      </c>
      <c r="B132" s="117" t="s">
        <v>12</v>
      </c>
      <c r="C132" s="30">
        <f>C133</f>
        <v>142337000</v>
      </c>
      <c r="D132" s="30">
        <f>D133</f>
        <v>137944305.28</v>
      </c>
      <c r="E132" s="73">
        <f t="shared" si="9"/>
        <v>96.9138771226034</v>
      </c>
      <c r="F132" s="25"/>
      <c r="G132" s="25"/>
      <c r="H132" s="38"/>
    </row>
    <row r="133" spans="1:8" ht="12.75">
      <c r="A133" s="57">
        <v>4213</v>
      </c>
      <c r="B133" s="116" t="s">
        <v>236</v>
      </c>
      <c r="C133" s="83">
        <v>142337000</v>
      </c>
      <c r="D133" s="34">
        <v>137944305.28</v>
      </c>
      <c r="E133" s="84">
        <f t="shared" si="9"/>
        <v>96.9138771226034</v>
      </c>
      <c r="F133" s="46"/>
      <c r="G133" s="46"/>
      <c r="H133" s="38"/>
    </row>
    <row r="134" spans="1:8" ht="12.75">
      <c r="A134" s="57"/>
      <c r="B134" s="50"/>
      <c r="C134" s="26"/>
      <c r="D134" s="26"/>
      <c r="E134" s="26"/>
      <c r="F134" s="26"/>
      <c r="G134" s="26"/>
      <c r="H134" s="38"/>
    </row>
    <row r="135" spans="1:8" ht="12.75">
      <c r="A135" s="58" t="s">
        <v>152</v>
      </c>
      <c r="B135" s="11" t="s">
        <v>153</v>
      </c>
      <c r="C135" s="22">
        <f>C136+C139</f>
        <v>5830000</v>
      </c>
      <c r="D135" s="22">
        <f>D136+D139</f>
        <v>6770599.3</v>
      </c>
      <c r="E135" s="71">
        <f aca="true" t="shared" si="10" ref="E135:E141">D135/C135*100</f>
        <v>116.13377873070326</v>
      </c>
      <c r="F135" s="27"/>
      <c r="G135" s="27"/>
      <c r="H135" s="38"/>
    </row>
    <row r="136" spans="1:8" ht="12.75" hidden="1">
      <c r="A136" s="124">
        <v>41</v>
      </c>
      <c r="B136" s="17" t="s">
        <v>9</v>
      </c>
      <c r="C136" s="22">
        <f>C137</f>
        <v>0</v>
      </c>
      <c r="D136" s="22">
        <f>D137</f>
        <v>0</v>
      </c>
      <c r="E136" s="71" t="e">
        <f t="shared" si="10"/>
        <v>#DIV/0!</v>
      </c>
      <c r="F136" s="27"/>
      <c r="G136" s="27"/>
      <c r="H136" s="38"/>
    </row>
    <row r="137" spans="1:8" ht="12.75" hidden="1">
      <c r="A137" s="124">
        <v>411</v>
      </c>
      <c r="B137" s="17" t="s">
        <v>111</v>
      </c>
      <c r="C137" s="22">
        <f>C138</f>
        <v>0</v>
      </c>
      <c r="D137" s="22">
        <f>D138</f>
        <v>0</v>
      </c>
      <c r="E137" s="71" t="e">
        <f t="shared" si="10"/>
        <v>#DIV/0!</v>
      </c>
      <c r="F137" s="27"/>
      <c r="G137" s="27"/>
      <c r="H137" s="38"/>
    </row>
    <row r="138" spans="1:8" ht="12.75" hidden="1">
      <c r="A138" s="115">
        <v>4111</v>
      </c>
      <c r="B138" s="116" t="s">
        <v>39</v>
      </c>
      <c r="C138" s="34">
        <v>0</v>
      </c>
      <c r="D138" s="34">
        <v>0</v>
      </c>
      <c r="E138" s="72" t="e">
        <f t="shared" si="10"/>
        <v>#DIV/0!</v>
      </c>
      <c r="F138" s="25"/>
      <c r="G138" s="25"/>
      <c r="H138" s="138"/>
    </row>
    <row r="139" spans="1:8" ht="12.75">
      <c r="A139" s="124">
        <v>42</v>
      </c>
      <c r="B139" s="117" t="s">
        <v>229</v>
      </c>
      <c r="C139" s="30">
        <f>C140</f>
        <v>5830000</v>
      </c>
      <c r="D139" s="30">
        <f>D140</f>
        <v>6770599.3</v>
      </c>
      <c r="E139" s="73">
        <f t="shared" si="10"/>
        <v>116.13377873070326</v>
      </c>
      <c r="F139" s="25"/>
      <c r="G139" s="25"/>
      <c r="H139" s="138"/>
    </row>
    <row r="140" spans="1:8" ht="12.75">
      <c r="A140" s="124">
        <v>421</v>
      </c>
      <c r="B140" s="117" t="s">
        <v>12</v>
      </c>
      <c r="C140" s="30">
        <f>C141</f>
        <v>5830000</v>
      </c>
      <c r="D140" s="30">
        <f>D141</f>
        <v>6770599.3</v>
      </c>
      <c r="E140" s="73">
        <f t="shared" si="10"/>
        <v>116.13377873070326</v>
      </c>
      <c r="F140" s="25"/>
      <c r="G140" s="25"/>
      <c r="H140" s="138"/>
    </row>
    <row r="141" spans="1:7" ht="12.75">
      <c r="A141" s="57">
        <v>4213</v>
      </c>
      <c r="B141" s="116" t="s">
        <v>236</v>
      </c>
      <c r="C141" s="83">
        <v>5830000</v>
      </c>
      <c r="D141" s="34">
        <v>6770599.3</v>
      </c>
      <c r="E141" s="84">
        <f t="shared" si="10"/>
        <v>116.13377873070326</v>
      </c>
      <c r="F141" s="46"/>
      <c r="G141" s="46"/>
    </row>
    <row r="142" spans="1:7" ht="12.75">
      <c r="A142" s="57"/>
      <c r="B142" s="50"/>
      <c r="C142" s="34"/>
      <c r="D142" s="34"/>
      <c r="E142" s="72"/>
      <c r="F142" s="26"/>
      <c r="G142" s="26"/>
    </row>
    <row r="143" spans="1:7" ht="12.75">
      <c r="A143" s="58" t="s">
        <v>154</v>
      </c>
      <c r="B143" s="11" t="s">
        <v>155</v>
      </c>
      <c r="C143" s="30">
        <f>C146+C149</f>
        <v>1350000</v>
      </c>
      <c r="D143" s="30">
        <f>D146+D149</f>
        <v>30841.4</v>
      </c>
      <c r="E143" s="73">
        <f aca="true" t="shared" si="11" ref="E143:E149">D143/C143*100</f>
        <v>2.2845481481481484</v>
      </c>
      <c r="F143" s="27"/>
      <c r="G143" s="27"/>
    </row>
    <row r="144" spans="1:7" ht="12.75">
      <c r="A144" s="124">
        <v>41</v>
      </c>
      <c r="B144" s="17" t="s">
        <v>9</v>
      </c>
      <c r="C144" s="22">
        <f>C145</f>
        <v>700000</v>
      </c>
      <c r="D144" s="22">
        <f>D145</f>
        <v>22865</v>
      </c>
      <c r="E144" s="71">
        <f t="shared" si="11"/>
        <v>3.2664285714285715</v>
      </c>
      <c r="F144" s="27"/>
      <c r="G144" s="27"/>
    </row>
    <row r="145" spans="1:7" ht="12.75">
      <c r="A145" s="124">
        <v>411</v>
      </c>
      <c r="B145" s="17" t="s">
        <v>111</v>
      </c>
      <c r="C145" s="22">
        <f>C146</f>
        <v>700000</v>
      </c>
      <c r="D145" s="22">
        <f>D146</f>
        <v>22865</v>
      </c>
      <c r="E145" s="71">
        <f t="shared" si="11"/>
        <v>3.2664285714285715</v>
      </c>
      <c r="F145" s="27"/>
      <c r="G145" s="27"/>
    </row>
    <row r="146" spans="1:7" ht="12.75">
      <c r="A146" s="115">
        <v>4111</v>
      </c>
      <c r="B146" s="116" t="s">
        <v>39</v>
      </c>
      <c r="C146" s="83">
        <v>700000</v>
      </c>
      <c r="D146" s="34">
        <v>22865</v>
      </c>
      <c r="E146" s="84">
        <f t="shared" si="11"/>
        <v>3.2664285714285715</v>
      </c>
      <c r="F146" s="25"/>
      <c r="G146" s="25"/>
    </row>
    <row r="147" spans="1:7" ht="12.75">
      <c r="A147" s="124">
        <v>42</v>
      </c>
      <c r="B147" s="117" t="s">
        <v>229</v>
      </c>
      <c r="C147" s="30">
        <f>C148</f>
        <v>650000</v>
      </c>
      <c r="D147" s="30">
        <f>D148</f>
        <v>7976.4</v>
      </c>
      <c r="E147" s="73">
        <f t="shared" si="11"/>
        <v>1.2271384615384615</v>
      </c>
      <c r="F147" s="25"/>
      <c r="G147" s="25"/>
    </row>
    <row r="148" spans="1:7" ht="12.75">
      <c r="A148" s="124">
        <v>421</v>
      </c>
      <c r="B148" s="117" t="s">
        <v>12</v>
      </c>
      <c r="C148" s="30">
        <f>C149</f>
        <v>650000</v>
      </c>
      <c r="D148" s="30">
        <f>D149</f>
        <v>7976.4</v>
      </c>
      <c r="E148" s="73">
        <f t="shared" si="11"/>
        <v>1.2271384615384615</v>
      </c>
      <c r="F148" s="25"/>
      <c r="G148" s="25"/>
    </row>
    <row r="149" spans="1:7" ht="12.75">
      <c r="A149" s="57">
        <v>4213</v>
      </c>
      <c r="B149" s="116" t="s">
        <v>15</v>
      </c>
      <c r="C149" s="83">
        <v>650000</v>
      </c>
      <c r="D149" s="34">
        <v>7976.4</v>
      </c>
      <c r="E149" s="84">
        <f t="shared" si="11"/>
        <v>1.2271384615384615</v>
      </c>
      <c r="F149" s="46"/>
      <c r="G149" s="46"/>
    </row>
    <row r="150" spans="1:7" ht="12.75">
      <c r="A150" s="57"/>
      <c r="B150" s="50"/>
      <c r="C150" s="34"/>
      <c r="D150" s="34"/>
      <c r="E150" s="72"/>
      <c r="F150" s="26"/>
      <c r="G150" s="26"/>
    </row>
    <row r="151" spans="1:7" ht="12.75">
      <c r="A151" s="58" t="s">
        <v>156</v>
      </c>
      <c r="B151" s="11" t="s">
        <v>157</v>
      </c>
      <c r="C151" s="22">
        <f>C152+C155</f>
        <v>8593000</v>
      </c>
      <c r="D151" s="22">
        <f>D152+D155</f>
        <v>7533207.5</v>
      </c>
      <c r="E151" s="71">
        <f aca="true" t="shared" si="12" ref="E151:E157">D151/C151*100</f>
        <v>87.66679273827535</v>
      </c>
      <c r="F151" s="27"/>
      <c r="G151" s="27"/>
    </row>
    <row r="152" spans="1:7" ht="12.75">
      <c r="A152" s="124">
        <v>41</v>
      </c>
      <c r="B152" s="17" t="s">
        <v>9</v>
      </c>
      <c r="C152" s="22">
        <f>C153</f>
        <v>5025000</v>
      </c>
      <c r="D152" s="22">
        <f>D153</f>
        <v>3834229.72</v>
      </c>
      <c r="E152" s="71">
        <f t="shared" si="12"/>
        <v>76.30307900497513</v>
      </c>
      <c r="F152" s="27"/>
      <c r="G152" s="27"/>
    </row>
    <row r="153" spans="1:7" ht="12.75">
      <c r="A153" s="124">
        <v>411</v>
      </c>
      <c r="B153" s="17" t="s">
        <v>111</v>
      </c>
      <c r="C153" s="22">
        <f>C154</f>
        <v>5025000</v>
      </c>
      <c r="D153" s="22">
        <f>D154</f>
        <v>3834229.72</v>
      </c>
      <c r="E153" s="71">
        <f t="shared" si="12"/>
        <v>76.30307900497513</v>
      </c>
      <c r="F153" s="27"/>
      <c r="G153" s="27"/>
    </row>
    <row r="154" spans="1:7" ht="12.75">
      <c r="A154" s="115">
        <v>4111</v>
      </c>
      <c r="B154" s="116" t="s">
        <v>39</v>
      </c>
      <c r="C154" s="83">
        <v>5025000</v>
      </c>
      <c r="D154" s="34">
        <v>3834229.72</v>
      </c>
      <c r="E154" s="84">
        <f t="shared" si="12"/>
        <v>76.30307900497513</v>
      </c>
      <c r="F154" s="25"/>
      <c r="G154" s="25"/>
    </row>
    <row r="155" spans="1:7" ht="12.75">
      <c r="A155" s="124">
        <v>42</v>
      </c>
      <c r="B155" s="117" t="s">
        <v>229</v>
      </c>
      <c r="C155" s="30">
        <f>C156</f>
        <v>3568000</v>
      </c>
      <c r="D155" s="30">
        <f>D156</f>
        <v>3698977.78</v>
      </c>
      <c r="E155" s="73">
        <f t="shared" si="12"/>
        <v>103.6709019058296</v>
      </c>
      <c r="F155" s="25"/>
      <c r="G155" s="25"/>
    </row>
    <row r="156" spans="1:7" ht="12.75">
      <c r="A156" s="124">
        <v>421</v>
      </c>
      <c r="B156" s="117" t="s">
        <v>12</v>
      </c>
      <c r="C156" s="30">
        <f>C157</f>
        <v>3568000</v>
      </c>
      <c r="D156" s="30">
        <f>D157</f>
        <v>3698977.78</v>
      </c>
      <c r="E156" s="73">
        <f t="shared" si="12"/>
        <v>103.6709019058296</v>
      </c>
      <c r="F156" s="25"/>
      <c r="G156" s="25"/>
    </row>
    <row r="157" spans="1:7" ht="12.75">
      <c r="A157" s="57">
        <v>4213</v>
      </c>
      <c r="B157" s="116" t="s">
        <v>236</v>
      </c>
      <c r="C157" s="83">
        <v>3568000</v>
      </c>
      <c r="D157" s="34">
        <v>3698977.78</v>
      </c>
      <c r="E157" s="84">
        <f t="shared" si="12"/>
        <v>103.6709019058296</v>
      </c>
      <c r="F157" s="46"/>
      <c r="G157" s="46"/>
    </row>
    <row r="158" spans="1:7" ht="12.75">
      <c r="A158" s="57"/>
      <c r="B158" s="116"/>
      <c r="C158" s="34"/>
      <c r="D158" s="34"/>
      <c r="E158" s="72"/>
      <c r="F158" s="46"/>
      <c r="G158" s="46"/>
    </row>
    <row r="159" spans="1:7" ht="12.75">
      <c r="A159" s="58" t="s">
        <v>196</v>
      </c>
      <c r="B159" s="11" t="s">
        <v>163</v>
      </c>
      <c r="C159" s="22">
        <f>C160+C163</f>
        <v>240000000</v>
      </c>
      <c r="D159" s="22">
        <f>D160+D163</f>
        <v>229473149.57</v>
      </c>
      <c r="E159" s="71">
        <f aca="true" t="shared" si="13" ref="E159:E171">D159/C159*100</f>
        <v>95.61381232083333</v>
      </c>
      <c r="F159" s="27"/>
      <c r="G159" s="27"/>
    </row>
    <row r="160" spans="1:7" ht="12.75">
      <c r="A160" s="124">
        <v>41</v>
      </c>
      <c r="B160" s="17" t="s">
        <v>9</v>
      </c>
      <c r="C160" s="22">
        <f>C161</f>
        <v>15000000</v>
      </c>
      <c r="D160" s="22">
        <f>D161</f>
        <v>11775494.46</v>
      </c>
      <c r="E160" s="71">
        <f t="shared" si="13"/>
        <v>78.50329640000001</v>
      </c>
      <c r="F160" s="27"/>
      <c r="G160" s="27"/>
    </row>
    <row r="161" spans="1:7" ht="12.75">
      <c r="A161" s="124">
        <v>411</v>
      </c>
      <c r="B161" s="17" t="s">
        <v>111</v>
      </c>
      <c r="C161" s="22">
        <f>C162</f>
        <v>15000000</v>
      </c>
      <c r="D161" s="22">
        <f>D162</f>
        <v>11775494.46</v>
      </c>
      <c r="E161" s="71">
        <f t="shared" si="13"/>
        <v>78.50329640000001</v>
      </c>
      <c r="F161" s="27"/>
      <c r="G161" s="27"/>
    </row>
    <row r="162" spans="1:7" ht="12.75">
      <c r="A162" s="115">
        <v>4111</v>
      </c>
      <c r="B162" s="116" t="s">
        <v>39</v>
      </c>
      <c r="C162" s="83">
        <v>15000000</v>
      </c>
      <c r="D162" s="34">
        <v>11775494.46</v>
      </c>
      <c r="E162" s="84">
        <f t="shared" si="13"/>
        <v>78.50329640000001</v>
      </c>
      <c r="F162" s="25"/>
      <c r="G162" s="25"/>
    </row>
    <row r="163" spans="1:7" ht="12.75">
      <c r="A163" s="124">
        <v>42</v>
      </c>
      <c r="B163" s="117" t="s">
        <v>229</v>
      </c>
      <c r="C163" s="30">
        <f>C164</f>
        <v>225000000</v>
      </c>
      <c r="D163" s="30">
        <f>D164</f>
        <v>217697655.10999998</v>
      </c>
      <c r="E163" s="73">
        <f t="shared" si="13"/>
        <v>96.75451338222221</v>
      </c>
      <c r="F163" s="25"/>
      <c r="G163" s="25"/>
    </row>
    <row r="164" spans="1:7" ht="12.75">
      <c r="A164" s="124">
        <v>421</v>
      </c>
      <c r="B164" s="117" t="s">
        <v>12</v>
      </c>
      <c r="C164" s="30">
        <f>C165+C166</f>
        <v>225000000</v>
      </c>
      <c r="D164" s="30">
        <f>D165+D166</f>
        <v>217697655.10999998</v>
      </c>
      <c r="E164" s="73">
        <f t="shared" si="13"/>
        <v>96.75451338222221</v>
      </c>
      <c r="F164" s="25"/>
      <c r="G164" s="25"/>
    </row>
    <row r="165" spans="1:7" ht="12.75">
      <c r="A165" s="57">
        <v>4213</v>
      </c>
      <c r="B165" s="116" t="s">
        <v>236</v>
      </c>
      <c r="C165" s="83">
        <v>215000000</v>
      </c>
      <c r="D165" s="34">
        <v>210071094.38</v>
      </c>
      <c r="E165" s="84">
        <f t="shared" si="13"/>
        <v>97.70748575813954</v>
      </c>
      <c r="F165" s="46"/>
      <c r="G165" s="46"/>
    </row>
    <row r="166" spans="1:7" ht="12.75">
      <c r="A166" s="57">
        <v>4213</v>
      </c>
      <c r="B166" s="50" t="s">
        <v>147</v>
      </c>
      <c r="C166" s="83">
        <v>10000000</v>
      </c>
      <c r="D166" s="34">
        <v>7626560.73</v>
      </c>
      <c r="E166" s="84">
        <f t="shared" si="13"/>
        <v>76.2656073</v>
      </c>
      <c r="F166" s="46"/>
      <c r="G166" s="46"/>
    </row>
    <row r="167" spans="1:7" ht="12.75">
      <c r="A167" s="57"/>
      <c r="B167" s="50"/>
      <c r="C167" s="34"/>
      <c r="D167" s="34"/>
      <c r="E167" s="72"/>
      <c r="F167" s="46"/>
      <c r="G167" s="46"/>
    </row>
    <row r="168" spans="1:7" s="28" customFormat="1" ht="12.75">
      <c r="A168" s="139" t="s">
        <v>243</v>
      </c>
      <c r="B168" s="140" t="s">
        <v>261</v>
      </c>
      <c r="C168" s="69">
        <f>C171</f>
        <v>400000000</v>
      </c>
      <c r="D168" s="69">
        <f>D171</f>
        <v>280260720.58</v>
      </c>
      <c r="E168" s="73">
        <f t="shared" si="13"/>
        <v>70.065180145</v>
      </c>
      <c r="F168" s="27"/>
      <c r="G168" s="27"/>
    </row>
    <row r="169" spans="1:7" s="28" customFormat="1" ht="12.75">
      <c r="A169" s="141">
        <v>42</v>
      </c>
      <c r="B169" s="142" t="s">
        <v>229</v>
      </c>
      <c r="C169" s="75">
        <f>C170</f>
        <v>400000000</v>
      </c>
      <c r="D169" s="75">
        <f>D170</f>
        <v>280260720.58</v>
      </c>
      <c r="E169" s="73">
        <f t="shared" si="13"/>
        <v>70.065180145</v>
      </c>
      <c r="F169" s="27"/>
      <c r="G169" s="27"/>
    </row>
    <row r="170" spans="1:7" s="28" customFormat="1" ht="12.75">
      <c r="A170" s="141">
        <v>421</v>
      </c>
      <c r="B170" s="142" t="s">
        <v>12</v>
      </c>
      <c r="C170" s="75">
        <f>C171</f>
        <v>400000000</v>
      </c>
      <c r="D170" s="75">
        <f>D171</f>
        <v>280260720.58</v>
      </c>
      <c r="E170" s="73">
        <f t="shared" si="13"/>
        <v>70.065180145</v>
      </c>
      <c r="F170" s="27"/>
      <c r="G170" s="27"/>
    </row>
    <row r="171" spans="1:7" s="28" customFormat="1" ht="12.75">
      <c r="A171" s="76">
        <v>4213</v>
      </c>
      <c r="B171" s="143" t="s">
        <v>236</v>
      </c>
      <c r="C171" s="85">
        <v>400000000</v>
      </c>
      <c r="D171" s="48">
        <v>280260720.58</v>
      </c>
      <c r="E171" s="84">
        <f t="shared" si="13"/>
        <v>70.065180145</v>
      </c>
      <c r="F171" s="25"/>
      <c r="G171" s="25"/>
    </row>
    <row r="172" spans="3:7" ht="12.75">
      <c r="C172" s="34"/>
      <c r="D172" s="34"/>
      <c r="E172" s="72"/>
      <c r="F172" s="25"/>
      <c r="G172" s="25"/>
    </row>
    <row r="173" spans="1:7" ht="12.75">
      <c r="A173" s="126">
        <v>104</v>
      </c>
      <c r="B173" s="123" t="s">
        <v>158</v>
      </c>
      <c r="C173" s="22">
        <f>C175+C180+C185</f>
        <v>575000000</v>
      </c>
      <c r="D173" s="22">
        <f>D175+D180+D185</f>
        <v>562884043</v>
      </c>
      <c r="E173" s="71">
        <f>D173/C173*100</f>
        <v>97.89287704347826</v>
      </c>
      <c r="F173" s="27"/>
      <c r="G173" s="27"/>
    </row>
    <row r="174" spans="3:7" ht="12.75">
      <c r="C174" s="34"/>
      <c r="D174" s="34"/>
      <c r="E174" s="72"/>
      <c r="F174" s="25"/>
      <c r="G174" s="25"/>
    </row>
    <row r="175" spans="1:7" ht="12.75">
      <c r="A175" s="58" t="s">
        <v>159</v>
      </c>
      <c r="B175" s="11" t="s">
        <v>160</v>
      </c>
      <c r="C175" s="75">
        <f>C178</f>
        <v>385000000</v>
      </c>
      <c r="D175" s="75">
        <f>D178</f>
        <v>403759500</v>
      </c>
      <c r="E175" s="144">
        <f>D175/C175*100</f>
        <v>104.8725974025974</v>
      </c>
      <c r="F175" s="27"/>
      <c r="G175" s="27"/>
    </row>
    <row r="176" spans="1:7" ht="12.75">
      <c r="A176" s="52">
        <v>32</v>
      </c>
      <c r="B176" s="117" t="s">
        <v>1</v>
      </c>
      <c r="C176" s="145">
        <f>C177</f>
        <v>385000000</v>
      </c>
      <c r="D176" s="145">
        <f>D177</f>
        <v>403759500</v>
      </c>
      <c r="E176" s="146">
        <f>D176/C176*100</f>
        <v>104.8725974025974</v>
      </c>
      <c r="F176" s="27"/>
      <c r="G176" s="27"/>
    </row>
    <row r="177" spans="1:7" ht="12.75">
      <c r="A177" s="52">
        <v>323</v>
      </c>
      <c r="B177" s="33" t="s">
        <v>6</v>
      </c>
      <c r="C177" s="145">
        <f>C178</f>
        <v>385000000</v>
      </c>
      <c r="D177" s="145">
        <f>D178</f>
        <v>403759500</v>
      </c>
      <c r="E177" s="146">
        <f>D177/C177*100</f>
        <v>104.8725974025974</v>
      </c>
      <c r="F177" s="27"/>
      <c r="G177" s="27"/>
    </row>
    <row r="178" spans="1:7" ht="12.75">
      <c r="A178" s="59">
        <v>3232</v>
      </c>
      <c r="B178" s="40" t="s">
        <v>7</v>
      </c>
      <c r="C178" s="85">
        <f>'rashodi-opći dio'!E27</f>
        <v>385000000</v>
      </c>
      <c r="D178" s="48">
        <f>'rashodi-opći dio'!F27</f>
        <v>403759500</v>
      </c>
      <c r="E178" s="134">
        <f>D178/C178*100</f>
        <v>104.8725974025974</v>
      </c>
      <c r="F178" s="25"/>
      <c r="G178" s="25"/>
    </row>
    <row r="179" spans="3:7" ht="12.75">
      <c r="C179" s="36"/>
      <c r="D179" s="36"/>
      <c r="E179" s="100"/>
      <c r="F179" s="25"/>
      <c r="G179" s="25"/>
    </row>
    <row r="180" spans="1:7" ht="12.75">
      <c r="A180" s="58" t="s">
        <v>161</v>
      </c>
      <c r="B180" s="11" t="s">
        <v>162</v>
      </c>
      <c r="C180" s="69">
        <f>C183</f>
        <v>185000000</v>
      </c>
      <c r="D180" s="69">
        <f>D183</f>
        <v>157001063</v>
      </c>
      <c r="E180" s="133">
        <f>D180/C180*100</f>
        <v>84.86543945945945</v>
      </c>
      <c r="F180" s="27"/>
      <c r="G180" s="27"/>
    </row>
    <row r="181" spans="1:7" ht="12.75">
      <c r="A181" s="52">
        <v>32</v>
      </c>
      <c r="B181" s="117" t="s">
        <v>1</v>
      </c>
      <c r="C181" s="145">
        <f>C182</f>
        <v>185000000</v>
      </c>
      <c r="D181" s="145">
        <f>D182</f>
        <v>157001063</v>
      </c>
      <c r="E181" s="146">
        <f>D181/C181*100</f>
        <v>84.86543945945945</v>
      </c>
      <c r="F181" s="27"/>
      <c r="G181" s="27"/>
    </row>
    <row r="182" spans="1:7" ht="12.75">
      <c r="A182" s="52">
        <v>323</v>
      </c>
      <c r="B182" s="33" t="s">
        <v>6</v>
      </c>
      <c r="C182" s="145">
        <f>C183</f>
        <v>185000000</v>
      </c>
      <c r="D182" s="145">
        <f>D183</f>
        <v>157001063</v>
      </c>
      <c r="E182" s="146">
        <f>D182/C182*100</f>
        <v>84.86543945945945</v>
      </c>
      <c r="F182" s="27"/>
      <c r="G182" s="27"/>
    </row>
    <row r="183" spans="1:7" ht="12.75">
      <c r="A183" s="59">
        <v>3232</v>
      </c>
      <c r="B183" s="40" t="s">
        <v>7</v>
      </c>
      <c r="C183" s="85">
        <f>'rashodi-opći dio'!E29</f>
        <v>185000000</v>
      </c>
      <c r="D183" s="48">
        <f>'rashodi-opći dio'!F29</f>
        <v>157001063</v>
      </c>
      <c r="E183" s="134">
        <f>D183/C183*100</f>
        <v>84.86543945945945</v>
      </c>
      <c r="F183" s="25"/>
      <c r="G183" s="25"/>
    </row>
    <row r="184" spans="1:7" ht="12.75">
      <c r="A184" s="59"/>
      <c r="B184" s="147"/>
      <c r="C184" s="36"/>
      <c r="D184" s="36"/>
      <c r="E184" s="100"/>
      <c r="F184" s="25"/>
      <c r="G184" s="25"/>
    </row>
    <row r="185" spans="1:7" ht="12.75">
      <c r="A185" s="58" t="s">
        <v>164</v>
      </c>
      <c r="B185" s="11" t="s">
        <v>165</v>
      </c>
      <c r="C185" s="145">
        <f aca="true" t="shared" si="14" ref="C185:D187">C186</f>
        <v>5000000</v>
      </c>
      <c r="D185" s="145">
        <f t="shared" si="14"/>
        <v>2123480</v>
      </c>
      <c r="E185" s="146">
        <f>D185/C185*100</f>
        <v>42.4696</v>
      </c>
      <c r="F185" s="46"/>
      <c r="G185" s="46"/>
    </row>
    <row r="186" spans="1:7" ht="12.75">
      <c r="A186" s="52">
        <v>32</v>
      </c>
      <c r="B186" s="117" t="s">
        <v>1</v>
      </c>
      <c r="C186" s="145">
        <f t="shared" si="14"/>
        <v>5000000</v>
      </c>
      <c r="D186" s="145">
        <f t="shared" si="14"/>
        <v>2123480</v>
      </c>
      <c r="E186" s="146">
        <f>D186/C186*100</f>
        <v>42.4696</v>
      </c>
      <c r="F186" s="46"/>
      <c r="G186" s="46"/>
    </row>
    <row r="187" spans="1:7" ht="12.75">
      <c r="A187" s="52">
        <v>323</v>
      </c>
      <c r="B187" s="33" t="s">
        <v>6</v>
      </c>
      <c r="C187" s="145">
        <f t="shared" si="14"/>
        <v>5000000</v>
      </c>
      <c r="D187" s="145">
        <f t="shared" si="14"/>
        <v>2123480</v>
      </c>
      <c r="E187" s="146">
        <f>D187/C187*100</f>
        <v>42.4696</v>
      </c>
      <c r="F187" s="46"/>
      <c r="G187" s="46"/>
    </row>
    <row r="188" spans="1:7" ht="12.75">
      <c r="A188" s="59">
        <v>3237</v>
      </c>
      <c r="B188" s="40" t="s">
        <v>86</v>
      </c>
      <c r="C188" s="85">
        <f>'rashodi-opći dio'!E37</f>
        <v>5000000</v>
      </c>
      <c r="D188" s="48">
        <f>'rashodi-opći dio'!F37</f>
        <v>2123480</v>
      </c>
      <c r="E188" s="134">
        <f>D188/C188*100</f>
        <v>42.4696</v>
      </c>
      <c r="F188" s="46"/>
      <c r="G188" s="46"/>
    </row>
    <row r="189" spans="3:7" ht="12.75">
      <c r="C189" s="36"/>
      <c r="D189" s="36"/>
      <c r="E189" s="100"/>
      <c r="F189" s="25"/>
      <c r="G189" s="25"/>
    </row>
    <row r="190" spans="1:7" ht="12.75">
      <c r="A190" s="126">
        <v>105</v>
      </c>
      <c r="B190" s="123" t="s">
        <v>194</v>
      </c>
      <c r="C190" s="22">
        <f>C192</f>
        <v>275000000</v>
      </c>
      <c r="D190" s="22">
        <f>D192</f>
        <v>240000000</v>
      </c>
      <c r="E190" s="71">
        <f>D190/C190*100</f>
        <v>87.27272727272727</v>
      </c>
      <c r="F190" s="27"/>
      <c r="G190" s="27"/>
    </row>
    <row r="191" spans="1:7" ht="10.5" customHeight="1">
      <c r="A191" s="126"/>
      <c r="B191" s="123"/>
      <c r="C191" s="30"/>
      <c r="D191" s="30"/>
      <c r="E191" s="73"/>
      <c r="F191" s="27"/>
      <c r="G191" s="27"/>
    </row>
    <row r="192" spans="1:7" ht="12.75">
      <c r="A192" s="58" t="s">
        <v>195</v>
      </c>
      <c r="B192" s="123" t="s">
        <v>166</v>
      </c>
      <c r="C192" s="22">
        <f aca="true" t="shared" si="15" ref="C192:D194">C193</f>
        <v>275000000</v>
      </c>
      <c r="D192" s="22">
        <f t="shared" si="15"/>
        <v>240000000</v>
      </c>
      <c r="E192" s="71">
        <f>D192/C192*100</f>
        <v>87.27272727272727</v>
      </c>
      <c r="F192" s="27"/>
      <c r="G192" s="27"/>
    </row>
    <row r="193" spans="1:7" ht="12.75">
      <c r="A193" s="52">
        <v>38</v>
      </c>
      <c r="B193" s="33" t="s">
        <v>227</v>
      </c>
      <c r="C193" s="22">
        <f t="shared" si="15"/>
        <v>275000000</v>
      </c>
      <c r="D193" s="22">
        <f t="shared" si="15"/>
        <v>240000000</v>
      </c>
      <c r="E193" s="71">
        <f>D193/C193*100</f>
        <v>87.27272727272727</v>
      </c>
      <c r="F193" s="27"/>
      <c r="G193" s="27"/>
    </row>
    <row r="194" spans="1:7" ht="12.75">
      <c r="A194" s="52">
        <v>382</v>
      </c>
      <c r="B194" s="117" t="s">
        <v>237</v>
      </c>
      <c r="C194" s="22">
        <f t="shared" si="15"/>
        <v>275000000</v>
      </c>
      <c r="D194" s="22">
        <f t="shared" si="15"/>
        <v>240000000</v>
      </c>
      <c r="E194" s="71">
        <f>D194/C194*100</f>
        <v>87.27272727272727</v>
      </c>
      <c r="F194" s="27"/>
      <c r="G194" s="27"/>
    </row>
    <row r="195" spans="1:7" ht="12.75">
      <c r="A195" s="115">
        <v>3821</v>
      </c>
      <c r="B195" s="118" t="s">
        <v>167</v>
      </c>
      <c r="C195" s="86">
        <f>'rashodi-opći dio'!E61</f>
        <v>275000000</v>
      </c>
      <c r="D195" s="64">
        <f>'rashodi-opći dio'!F61</f>
        <v>240000000</v>
      </c>
      <c r="E195" s="87">
        <f>D195/C195*100</f>
        <v>87.27272727272727</v>
      </c>
      <c r="F195" s="26"/>
      <c r="G195" s="26"/>
    </row>
    <row r="196" spans="1:7" ht="12.75">
      <c r="A196" s="115"/>
      <c r="B196" s="118"/>
      <c r="C196" s="64"/>
      <c r="D196" s="64"/>
      <c r="E196" s="64"/>
      <c r="F196" s="26"/>
      <c r="G196" s="26"/>
    </row>
    <row r="197" spans="1:7" ht="12.75">
      <c r="A197" s="148"/>
      <c r="C197" s="34"/>
      <c r="D197" s="34"/>
      <c r="E197" s="34"/>
      <c r="F197" s="28"/>
      <c r="G197" s="28"/>
    </row>
    <row r="198" spans="1:7" ht="12.75">
      <c r="A198" s="149"/>
      <c r="B198" s="150"/>
      <c r="C198" s="151"/>
      <c r="D198" s="151"/>
      <c r="E198" s="151"/>
      <c r="F198" s="28"/>
      <c r="G198" s="28"/>
    </row>
    <row r="199" spans="1:7" ht="12.75">
      <c r="A199" s="152"/>
      <c r="B199" s="153"/>
      <c r="C199" s="154"/>
      <c r="D199" s="154"/>
      <c r="E199" s="154"/>
      <c r="F199" s="28"/>
      <c r="G199" s="28"/>
    </row>
    <row r="200" spans="1:5" ht="12.75">
      <c r="A200" s="60"/>
      <c r="B200" s="150"/>
      <c r="C200" s="155"/>
      <c r="D200" s="155"/>
      <c r="E200" s="155"/>
    </row>
    <row r="201" ht="12.75">
      <c r="A201" s="148"/>
    </row>
    <row r="202" spans="2:5" ht="12.75">
      <c r="B202" s="153"/>
      <c r="C202" s="156"/>
      <c r="D202" s="156"/>
      <c r="E202" s="156"/>
    </row>
    <row r="203" ht="12.75">
      <c r="A203" s="148"/>
    </row>
    <row r="204" spans="2:5" ht="12.75">
      <c r="B204" s="157"/>
      <c r="C204" s="158"/>
      <c r="D204" s="158"/>
      <c r="E204" s="158"/>
    </row>
    <row r="205" spans="2:5" ht="12.75">
      <c r="B205" s="157"/>
      <c r="C205" s="158"/>
      <c r="D205" s="158"/>
      <c r="E205" s="158"/>
    </row>
    <row r="206" spans="2:5" ht="12.75">
      <c r="B206" s="157"/>
      <c r="C206" s="158"/>
      <c r="D206" s="158"/>
      <c r="E206" s="158"/>
    </row>
    <row r="207" spans="1:5" ht="12.75">
      <c r="A207" s="152"/>
      <c r="B207" s="41"/>
      <c r="C207" s="16"/>
      <c r="D207" s="16"/>
      <c r="E207" s="16"/>
    </row>
    <row r="208" spans="1:2" ht="12.75">
      <c r="A208" s="159"/>
      <c r="B208" s="157"/>
    </row>
    <row r="209" spans="1:5" ht="12.75">
      <c r="A209" s="61"/>
      <c r="B209" s="153"/>
      <c r="C209" s="155"/>
      <c r="D209" s="155"/>
      <c r="E209" s="155"/>
    </row>
    <row r="210" ht="12.75">
      <c r="A210" s="148"/>
    </row>
    <row r="211" spans="2:5" ht="12.75">
      <c r="B211" s="153"/>
      <c r="C211" s="156"/>
      <c r="D211" s="156"/>
      <c r="E211" s="156"/>
    </row>
    <row r="212" ht="12.75">
      <c r="A212" s="148"/>
    </row>
    <row r="213" spans="2:5" ht="12.75">
      <c r="B213" s="153"/>
      <c r="C213" s="156"/>
      <c r="D213" s="156"/>
      <c r="E213" s="156"/>
    </row>
    <row r="214" ht="12.75">
      <c r="A214" s="152"/>
    </row>
    <row r="215" spans="1:2" ht="12.75">
      <c r="A215" s="159"/>
      <c r="B215" s="157"/>
    </row>
    <row r="216" spans="2:5" ht="12.75">
      <c r="B216" s="160"/>
      <c r="C216" s="161"/>
      <c r="D216" s="161"/>
      <c r="E216" s="161"/>
    </row>
    <row r="217" spans="1:5" ht="12.75">
      <c r="A217" s="148"/>
      <c r="B217" s="160"/>
      <c r="C217" s="161"/>
      <c r="D217" s="161"/>
      <c r="E217" s="161"/>
    </row>
    <row r="219" spans="1:5" ht="12.75">
      <c r="A219" s="148"/>
      <c r="B219" s="153"/>
      <c r="C219" s="156"/>
      <c r="D219" s="156"/>
      <c r="E219" s="156"/>
    </row>
    <row r="221" spans="1:5" ht="12.75">
      <c r="A221" s="152"/>
      <c r="B221" s="153"/>
      <c r="C221" s="156"/>
      <c r="D221" s="156"/>
      <c r="E221" s="156"/>
    </row>
    <row r="222" ht="12.75">
      <c r="A222" s="159"/>
    </row>
    <row r="223" ht="12.75">
      <c r="B223" s="157"/>
    </row>
    <row r="224" spans="1:5" ht="12.75">
      <c r="A224" s="148"/>
      <c r="B224" s="160"/>
      <c r="C224" s="161"/>
      <c r="D224" s="161"/>
      <c r="E224" s="161"/>
    </row>
    <row r="226" spans="1:5" ht="12.75">
      <c r="A226" s="148"/>
      <c r="B226" s="153"/>
      <c r="C226" s="156"/>
      <c r="D226" s="156"/>
      <c r="E226" s="156"/>
    </row>
    <row r="228" spans="1:5" ht="12.75">
      <c r="A228" s="152"/>
      <c r="B228" s="153"/>
      <c r="C228" s="156"/>
      <c r="D228" s="156"/>
      <c r="E228" s="156"/>
    </row>
    <row r="229" ht="12.75">
      <c r="A229" s="159"/>
    </row>
    <row r="230" ht="12.75">
      <c r="B230" s="157"/>
    </row>
    <row r="231" spans="1:5" ht="12.75">
      <c r="A231" s="148"/>
      <c r="B231" s="160"/>
      <c r="C231" s="161"/>
      <c r="D231" s="161"/>
      <c r="E231" s="161"/>
    </row>
    <row r="233" spans="1:5" ht="12.75">
      <c r="A233" s="148"/>
      <c r="B233" s="153"/>
      <c r="C233" s="156"/>
      <c r="D233" s="156"/>
      <c r="E233" s="156"/>
    </row>
    <row r="235" spans="1:5" ht="12.75">
      <c r="A235" s="148"/>
      <c r="B235" s="153"/>
      <c r="C235" s="156"/>
      <c r="D235" s="156"/>
      <c r="E235" s="156"/>
    </row>
    <row r="237" spans="1:2" ht="12.75">
      <c r="A237" s="148"/>
      <c r="B237" s="157"/>
    </row>
    <row r="238" spans="2:5" ht="12.75">
      <c r="B238" s="160"/>
      <c r="C238" s="161"/>
      <c r="D238" s="161"/>
      <c r="E238" s="161"/>
    </row>
    <row r="240" spans="1:5" ht="12.75">
      <c r="A240" s="162"/>
      <c r="B240" s="153"/>
      <c r="C240" s="156"/>
      <c r="D240" s="156"/>
      <c r="E240" s="156"/>
    </row>
    <row r="242" spans="1:5" ht="12.75">
      <c r="A242" s="162"/>
      <c r="B242" s="153"/>
      <c r="C242" s="156"/>
      <c r="D242" s="156"/>
      <c r="E242" s="156"/>
    </row>
    <row r="244" spans="1:2" ht="12.75">
      <c r="A244" s="162"/>
      <c r="B244" s="157"/>
    </row>
    <row r="245" spans="1:5" ht="12.75">
      <c r="A245" s="159"/>
      <c r="B245" s="160"/>
      <c r="C245" s="161"/>
      <c r="D245" s="161"/>
      <c r="E245" s="161"/>
    </row>
    <row r="247" spans="1:5" ht="12.75">
      <c r="A247" s="148"/>
      <c r="B247" s="153"/>
      <c r="C247" s="156"/>
      <c r="D247" s="156"/>
      <c r="E247" s="156"/>
    </row>
    <row r="249" spans="1:5" ht="12.75">
      <c r="A249" s="162"/>
      <c r="B249" s="153"/>
      <c r="C249" s="156"/>
      <c r="D249" s="156"/>
      <c r="E249" s="156"/>
    </row>
    <row r="250" ht="12.75">
      <c r="A250" s="159"/>
    </row>
    <row r="251" ht="12.75">
      <c r="B251" s="157"/>
    </row>
    <row r="252" spans="1:5" ht="12.75">
      <c r="A252" s="148"/>
      <c r="B252" s="160"/>
      <c r="C252" s="161"/>
      <c r="D252" s="161"/>
      <c r="E252" s="161"/>
    </row>
    <row r="254" spans="1:5" ht="12.75">
      <c r="A254" s="148"/>
      <c r="B254" s="153"/>
      <c r="C254" s="156"/>
      <c r="D254" s="156"/>
      <c r="E254" s="156"/>
    </row>
    <row r="256" spans="1:5" ht="12.75">
      <c r="A256" s="148"/>
      <c r="B256" s="153"/>
      <c r="C256" s="156"/>
      <c r="D256" s="156"/>
      <c r="E256" s="156"/>
    </row>
    <row r="258" ht="12.75">
      <c r="B258" s="157"/>
    </row>
    <row r="259" spans="1:5" ht="12.75">
      <c r="A259" s="162"/>
      <c r="B259" s="160"/>
      <c r="C259" s="161"/>
      <c r="D259" s="161"/>
      <c r="E259" s="161"/>
    </row>
    <row r="261" spans="1:5" ht="12.75">
      <c r="A261" s="163"/>
      <c r="B261" s="153"/>
      <c r="C261" s="156"/>
      <c r="D261" s="156"/>
      <c r="E261" s="156"/>
    </row>
    <row r="263" spans="1:5" ht="12.75">
      <c r="A263" s="163"/>
      <c r="B263" s="153"/>
      <c r="C263" s="156"/>
      <c r="D263" s="156"/>
      <c r="E263" s="156"/>
    </row>
    <row r="264" ht="12.75">
      <c r="A264" s="164"/>
    </row>
    <row r="265" spans="1:2" ht="12.75">
      <c r="A265" s="159"/>
      <c r="B265" s="157"/>
    </row>
    <row r="266" spans="1:5" ht="12.75">
      <c r="A266" s="148"/>
      <c r="B266" s="160"/>
      <c r="C266" s="161"/>
      <c r="D266" s="161"/>
      <c r="E266" s="161"/>
    </row>
    <row r="267" ht="12.75">
      <c r="A267" s="159"/>
    </row>
    <row r="268" spans="1:5" ht="12.75">
      <c r="A268" s="163"/>
      <c r="B268" s="153"/>
      <c r="C268" s="156"/>
      <c r="D268" s="156"/>
      <c r="E268" s="156"/>
    </row>
    <row r="269" ht="12.75">
      <c r="A269" s="164"/>
    </row>
    <row r="270" spans="1:5" ht="12.75">
      <c r="A270" s="164"/>
      <c r="B270" s="153"/>
      <c r="C270" s="156"/>
      <c r="D270" s="156"/>
      <c r="E270" s="156"/>
    </row>
    <row r="271" ht="12.75">
      <c r="A271" s="148"/>
    </row>
    <row r="272" ht="12.75">
      <c r="B272" s="157"/>
    </row>
    <row r="273" spans="1:5" ht="12.75">
      <c r="A273" s="164"/>
      <c r="B273" s="160"/>
      <c r="C273" s="161"/>
      <c r="D273" s="161"/>
      <c r="E273" s="161"/>
    </row>
    <row r="274" spans="1:5" ht="12.75">
      <c r="A274" s="165"/>
      <c r="B274" s="160"/>
      <c r="C274" s="161"/>
      <c r="D274" s="161"/>
      <c r="E274" s="161"/>
    </row>
    <row r="275" spans="1:5" ht="12.75">
      <c r="A275" s="42"/>
      <c r="B275" s="153"/>
      <c r="C275" s="156"/>
      <c r="D275" s="156"/>
      <c r="E275" s="156"/>
    </row>
    <row r="277" spans="1:5" ht="12.75">
      <c r="A277" s="148"/>
      <c r="B277" s="153"/>
      <c r="C277" s="156"/>
      <c r="D277" s="156"/>
      <c r="E277" s="156"/>
    </row>
    <row r="278" ht="12.75">
      <c r="A278" s="164"/>
    </row>
    <row r="279" spans="1:2" ht="12.75">
      <c r="A279" s="165"/>
      <c r="B279" s="157"/>
    </row>
    <row r="280" spans="1:5" ht="12.75">
      <c r="A280" s="43"/>
      <c r="B280" s="160"/>
      <c r="C280" s="161"/>
      <c r="D280" s="161"/>
      <c r="E280" s="161"/>
    </row>
    <row r="281" spans="1:5" ht="12.75">
      <c r="A281" s="43"/>
      <c r="B281" s="160"/>
      <c r="C281" s="161"/>
      <c r="D281" s="161"/>
      <c r="E281" s="161"/>
    </row>
    <row r="282" ht="12.75">
      <c r="A282" s="148"/>
    </row>
    <row r="283" spans="1:5" ht="12.75">
      <c r="A283" s="164"/>
      <c r="B283" s="153"/>
      <c r="C283" s="156"/>
      <c r="D283" s="156"/>
      <c r="E283" s="156"/>
    </row>
    <row r="284" ht="12.75">
      <c r="A284" s="165"/>
    </row>
    <row r="285" spans="1:5" ht="12.75">
      <c r="A285" s="43"/>
      <c r="B285" s="153"/>
      <c r="C285" s="156"/>
      <c r="D285" s="156"/>
      <c r="E285" s="156"/>
    </row>
    <row r="286" ht="12.75">
      <c r="A286" s="43"/>
    </row>
    <row r="287" spans="1:2" ht="12.75">
      <c r="A287" s="148"/>
      <c r="B287" s="157"/>
    </row>
    <row r="288" spans="1:5" ht="12.75">
      <c r="A288" s="164"/>
      <c r="B288" s="160"/>
      <c r="C288" s="161"/>
      <c r="D288" s="161"/>
      <c r="E288" s="161"/>
    </row>
    <row r="289" ht="12.75">
      <c r="A289" s="165"/>
    </row>
    <row r="290" spans="1:5" ht="12.75">
      <c r="A290" s="43"/>
      <c r="B290" s="153"/>
      <c r="C290" s="156"/>
      <c r="D290" s="156"/>
      <c r="E290" s="156"/>
    </row>
    <row r="291" ht="12.75">
      <c r="A291" s="165"/>
    </row>
    <row r="292" spans="1:5" ht="12.75">
      <c r="A292" s="148"/>
      <c r="B292" s="153"/>
      <c r="C292" s="156"/>
      <c r="D292" s="156"/>
      <c r="E292" s="156"/>
    </row>
    <row r="293" ht="12.75">
      <c r="A293" s="165"/>
    </row>
    <row r="294" spans="1:2" ht="12.75">
      <c r="A294" s="165"/>
      <c r="B294" s="157"/>
    </row>
    <row r="295" spans="1:5" ht="12.75">
      <c r="A295" s="43"/>
      <c r="B295" s="160"/>
      <c r="C295" s="161"/>
      <c r="D295" s="161"/>
      <c r="E295" s="161"/>
    </row>
    <row r="296" ht="12.75">
      <c r="A296" s="165"/>
    </row>
    <row r="297" spans="1:5" ht="12.75">
      <c r="A297" s="165"/>
      <c r="B297" s="153"/>
      <c r="C297" s="156"/>
      <c r="D297" s="156"/>
      <c r="E297" s="156"/>
    </row>
    <row r="298" ht="12.75">
      <c r="A298" s="43"/>
    </row>
    <row r="299" spans="1:5" ht="12.75">
      <c r="A299" s="165"/>
      <c r="B299" s="153"/>
      <c r="C299" s="156"/>
      <c r="D299" s="156"/>
      <c r="E299" s="156"/>
    </row>
    <row r="300" ht="12.75">
      <c r="A300" s="165"/>
    </row>
    <row r="301" spans="1:2" ht="12.75">
      <c r="A301" s="43"/>
      <c r="B301" s="157"/>
    </row>
    <row r="302" spans="1:5" ht="12.75">
      <c r="A302" s="43"/>
      <c r="B302" s="160"/>
      <c r="C302" s="161"/>
      <c r="D302" s="161"/>
      <c r="E302" s="161"/>
    </row>
    <row r="303" ht="12.75">
      <c r="A303" s="43"/>
    </row>
    <row r="304" spans="1:5" ht="12.75">
      <c r="A304" s="165"/>
      <c r="B304" s="153"/>
      <c r="C304" s="156"/>
      <c r="D304" s="156"/>
      <c r="E304" s="156"/>
    </row>
    <row r="305" ht="12.75">
      <c r="A305" s="165"/>
    </row>
    <row r="306" spans="1:5" ht="12.75">
      <c r="A306" s="43"/>
      <c r="B306" s="153"/>
      <c r="C306" s="156"/>
      <c r="D306" s="156"/>
      <c r="E306" s="156"/>
    </row>
    <row r="307" ht="12.75">
      <c r="A307" s="165"/>
    </row>
    <row r="308" spans="1:2" ht="12.75">
      <c r="A308" s="165"/>
      <c r="B308" s="157"/>
    </row>
    <row r="309" spans="1:5" ht="12.75">
      <c r="A309" s="43"/>
      <c r="B309" s="160"/>
      <c r="C309" s="161"/>
      <c r="D309" s="161"/>
      <c r="E309" s="161"/>
    </row>
    <row r="310" ht="12.75">
      <c r="A310" s="165"/>
    </row>
    <row r="311" spans="1:5" ht="12.75">
      <c r="A311" s="165"/>
      <c r="B311" s="153"/>
      <c r="C311" s="156"/>
      <c r="D311" s="156"/>
      <c r="E311" s="156"/>
    </row>
    <row r="312" ht="12.75">
      <c r="A312" s="43"/>
    </row>
    <row r="313" spans="1:5" ht="12.75">
      <c r="A313" s="165"/>
      <c r="B313" s="153"/>
      <c r="C313" s="156"/>
      <c r="D313" s="156"/>
      <c r="E313" s="156"/>
    </row>
    <row r="314" ht="12.75">
      <c r="A314" s="165"/>
    </row>
    <row r="315" spans="1:2" ht="12.75">
      <c r="A315" s="43"/>
      <c r="B315" s="157"/>
    </row>
    <row r="316" spans="1:5" ht="12.75">
      <c r="A316" s="165"/>
      <c r="B316" s="160"/>
      <c r="C316" s="161"/>
      <c r="D316" s="161"/>
      <c r="E316" s="161"/>
    </row>
    <row r="317" ht="12.75">
      <c r="A317" s="165"/>
    </row>
    <row r="318" spans="1:5" ht="12.75">
      <c r="A318" s="43"/>
      <c r="B318" s="153"/>
      <c r="C318" s="156"/>
      <c r="D318" s="156"/>
      <c r="E318" s="156"/>
    </row>
    <row r="319" ht="12.75">
      <c r="A319" s="165"/>
    </row>
    <row r="320" spans="1:5" ht="12.75">
      <c r="A320" s="165"/>
      <c r="B320" s="153"/>
      <c r="C320" s="156"/>
      <c r="D320" s="156"/>
      <c r="E320" s="156"/>
    </row>
    <row r="321" ht="12.75">
      <c r="A321" s="43"/>
    </row>
    <row r="322" spans="1:2" ht="12.75">
      <c r="A322" s="165"/>
      <c r="B322" s="157"/>
    </row>
    <row r="323" spans="1:5" ht="12.75">
      <c r="A323" s="165"/>
      <c r="B323" s="160"/>
      <c r="C323" s="161"/>
      <c r="D323" s="161"/>
      <c r="E323" s="161"/>
    </row>
    <row r="324" ht="12.75">
      <c r="A324" s="43"/>
    </row>
    <row r="325" spans="1:5" ht="12.75">
      <c r="A325" s="165"/>
      <c r="B325" s="153"/>
      <c r="C325" s="156"/>
      <c r="D325" s="156"/>
      <c r="E325" s="156"/>
    </row>
    <row r="326" ht="12.75">
      <c r="A326" s="165"/>
    </row>
    <row r="327" spans="1:5" ht="12.75">
      <c r="A327" s="43"/>
      <c r="B327" s="153"/>
      <c r="C327" s="156"/>
      <c r="D327" s="156"/>
      <c r="E327" s="156"/>
    </row>
    <row r="328" ht="12.75">
      <c r="A328" s="165"/>
    </row>
    <row r="329" spans="1:2" ht="12.75">
      <c r="A329" s="165"/>
      <c r="B329" s="157"/>
    </row>
    <row r="330" spans="1:5" ht="12.75">
      <c r="A330" s="43"/>
      <c r="B330" s="160"/>
      <c r="C330" s="161"/>
      <c r="D330" s="161"/>
      <c r="E330" s="161"/>
    </row>
    <row r="331" ht="12.75">
      <c r="A331" s="165"/>
    </row>
    <row r="332" spans="1:5" ht="12.75">
      <c r="A332" s="165"/>
      <c r="B332" s="153"/>
      <c r="C332" s="156"/>
      <c r="D332" s="156"/>
      <c r="E332" s="156"/>
    </row>
    <row r="333" ht="12.75">
      <c r="A333" s="43"/>
    </row>
    <row r="334" spans="2:5" ht="12.75">
      <c r="B334" s="153"/>
      <c r="C334" s="156"/>
      <c r="D334" s="156"/>
      <c r="E334" s="156"/>
    </row>
    <row r="335" ht="12.75">
      <c r="A335" s="165"/>
    </row>
    <row r="336" spans="1:2" ht="12.75">
      <c r="A336" s="43"/>
      <c r="B336" s="157"/>
    </row>
    <row r="337" spans="1:5" ht="12.75">
      <c r="A337" s="43"/>
      <c r="B337" s="160"/>
      <c r="C337" s="161"/>
      <c r="D337" s="161"/>
      <c r="E337" s="161"/>
    </row>
    <row r="338" ht="12.75">
      <c r="A338" s="165"/>
    </row>
    <row r="339" spans="1:5" ht="12.75">
      <c r="A339" s="43"/>
      <c r="B339" s="153"/>
      <c r="C339" s="156"/>
      <c r="D339" s="156"/>
      <c r="E339" s="156"/>
    </row>
    <row r="340" ht="12.75">
      <c r="A340" s="43"/>
    </row>
    <row r="341" spans="1:5" ht="12.75">
      <c r="A341" s="148"/>
      <c r="B341" s="153"/>
      <c r="C341" s="156"/>
      <c r="D341" s="156"/>
      <c r="E341" s="156"/>
    </row>
    <row r="342" spans="1:5" ht="12.75">
      <c r="A342" s="43"/>
      <c r="B342" s="153"/>
      <c r="C342" s="156"/>
      <c r="D342" s="156"/>
      <c r="E342" s="156"/>
    </row>
    <row r="343" spans="1:5" ht="12.75">
      <c r="A343" s="165"/>
      <c r="B343" s="166"/>
      <c r="C343" s="156"/>
      <c r="D343" s="156"/>
      <c r="E343" s="156"/>
    </row>
    <row r="344" spans="1:5" ht="12.75">
      <c r="A344" s="165"/>
      <c r="B344" s="160"/>
      <c r="C344" s="161"/>
      <c r="D344" s="161"/>
      <c r="E344" s="161"/>
    </row>
    <row r="345" ht="12.75">
      <c r="A345" s="165"/>
    </row>
    <row r="346" spans="1:5" ht="12.75">
      <c r="A346" s="165"/>
      <c r="B346" s="167"/>
      <c r="C346" s="156"/>
      <c r="D346" s="156"/>
      <c r="E346" s="156"/>
    </row>
    <row r="347" ht="12.75">
      <c r="A347" s="43"/>
    </row>
    <row r="348" spans="1:5" ht="12.75">
      <c r="A348" s="165"/>
      <c r="B348" s="167"/>
      <c r="C348" s="156"/>
      <c r="D348" s="156"/>
      <c r="E348" s="156"/>
    </row>
    <row r="349" ht="12.75">
      <c r="A349" s="165"/>
    </row>
    <row r="350" spans="1:2" ht="12.75">
      <c r="A350" s="43"/>
      <c r="B350" s="157"/>
    </row>
    <row r="351" spans="1:5" ht="12.75">
      <c r="A351" s="165"/>
      <c r="B351" s="160"/>
      <c r="C351" s="161"/>
      <c r="D351" s="161"/>
      <c r="E351" s="161"/>
    </row>
    <row r="352" ht="12.75">
      <c r="A352" s="165"/>
    </row>
    <row r="353" spans="1:5" ht="12.75">
      <c r="A353" s="43"/>
      <c r="B353" s="153"/>
      <c r="C353" s="156"/>
      <c r="D353" s="156"/>
      <c r="E353" s="156"/>
    </row>
    <row r="354" ht="12.75">
      <c r="A354" s="165"/>
    </row>
    <row r="355" spans="1:5" ht="12.75">
      <c r="A355" s="165"/>
      <c r="B355" s="153"/>
      <c r="C355" s="156"/>
      <c r="D355" s="156"/>
      <c r="E355" s="156"/>
    </row>
    <row r="356" ht="12.75">
      <c r="A356" s="43"/>
    </row>
    <row r="357" spans="1:2" ht="12.75">
      <c r="A357" s="165"/>
      <c r="B357" s="157"/>
    </row>
    <row r="358" spans="1:5" ht="12.75">
      <c r="A358" s="165"/>
      <c r="B358" s="160"/>
      <c r="C358" s="161"/>
      <c r="D358" s="161"/>
      <c r="E358" s="161"/>
    </row>
    <row r="359" ht="12.75">
      <c r="A359" s="43"/>
    </row>
    <row r="360" spans="1:5" ht="12.75">
      <c r="A360" s="165"/>
      <c r="B360" s="153"/>
      <c r="C360" s="156"/>
      <c r="D360" s="156"/>
      <c r="E360" s="156"/>
    </row>
    <row r="361" ht="12.75">
      <c r="A361" s="165"/>
    </row>
    <row r="362" spans="1:5" ht="12.75">
      <c r="A362" s="43"/>
      <c r="B362" s="153"/>
      <c r="C362" s="156"/>
      <c r="D362" s="156"/>
      <c r="E362" s="156"/>
    </row>
    <row r="363" ht="12.75">
      <c r="A363" s="165"/>
    </row>
    <row r="364" spans="1:2" ht="12.75">
      <c r="A364" s="165"/>
      <c r="B364" s="157"/>
    </row>
    <row r="365" spans="1:5" ht="12.75">
      <c r="A365" s="43"/>
      <c r="B365" s="160"/>
      <c r="C365" s="161"/>
      <c r="D365" s="161"/>
      <c r="E365" s="161"/>
    </row>
    <row r="366" ht="12.75">
      <c r="A366" s="43"/>
    </row>
    <row r="367" spans="1:5" ht="12.75">
      <c r="A367" s="43"/>
      <c r="B367" s="153"/>
      <c r="C367" s="156"/>
      <c r="D367" s="156"/>
      <c r="E367" s="156"/>
    </row>
    <row r="368" ht="12.75">
      <c r="A368" s="165"/>
    </row>
    <row r="369" spans="1:5" ht="12.75">
      <c r="A369" s="165"/>
      <c r="B369" s="153"/>
      <c r="C369" s="156"/>
      <c r="D369" s="156"/>
      <c r="E369" s="156"/>
    </row>
    <row r="370" ht="12.75">
      <c r="A370" s="43"/>
    </row>
    <row r="371" spans="1:2" ht="12.75">
      <c r="A371" s="165"/>
      <c r="B371" s="157"/>
    </row>
    <row r="372" spans="1:5" ht="12.75">
      <c r="A372" s="165"/>
      <c r="B372" s="160"/>
      <c r="C372" s="161"/>
      <c r="D372" s="161"/>
      <c r="E372" s="161"/>
    </row>
    <row r="373" ht="12.75">
      <c r="A373" s="43"/>
    </row>
    <row r="374" spans="1:5" ht="12.75">
      <c r="A374" s="43"/>
      <c r="B374" s="153"/>
      <c r="C374" s="156"/>
      <c r="D374" s="156"/>
      <c r="E374" s="156"/>
    </row>
    <row r="375" ht="12.75">
      <c r="A375" s="43"/>
    </row>
    <row r="376" spans="1:5" ht="12.75">
      <c r="A376" s="43"/>
      <c r="B376" s="153"/>
      <c r="C376" s="156"/>
      <c r="D376" s="156"/>
      <c r="E376" s="156"/>
    </row>
    <row r="377" ht="12.75">
      <c r="A377" s="43"/>
    </row>
    <row r="378" spans="1:5" ht="12.75">
      <c r="A378" s="43"/>
      <c r="B378" s="153"/>
      <c r="C378" s="156"/>
      <c r="D378" s="156"/>
      <c r="E378" s="156"/>
    </row>
    <row r="379" ht="12.75">
      <c r="A379" s="165"/>
    </row>
    <row r="380" spans="1:5" ht="12.75">
      <c r="A380" s="165"/>
      <c r="B380" s="153"/>
      <c r="C380" s="156"/>
      <c r="D380" s="156"/>
      <c r="E380" s="156"/>
    </row>
    <row r="381" ht="12.75">
      <c r="A381" s="168"/>
    </row>
    <row r="382" ht="12.75">
      <c r="A382" s="43"/>
    </row>
    <row r="383" spans="1:2" ht="12.75">
      <c r="A383" s="43"/>
      <c r="B383" s="153"/>
    </row>
    <row r="384" ht="12.75">
      <c r="A384" s="43"/>
    </row>
    <row r="385" spans="1:2" ht="12.75">
      <c r="A385" s="43"/>
      <c r="B385" s="153"/>
    </row>
    <row r="386" ht="12.75">
      <c r="A386" s="43"/>
    </row>
    <row r="387" spans="1:2" ht="12.75">
      <c r="A387" s="165"/>
      <c r="B387" s="157"/>
    </row>
    <row r="388" spans="1:5" ht="12.75">
      <c r="A388" s="165"/>
      <c r="B388" s="160"/>
      <c r="C388" s="161"/>
      <c r="D388" s="161"/>
      <c r="E388" s="161"/>
    </row>
    <row r="389" ht="12.75">
      <c r="A389" s="43"/>
    </row>
    <row r="390" spans="2:5" ht="12.75">
      <c r="B390" s="153"/>
      <c r="C390" s="156"/>
      <c r="D390" s="156"/>
      <c r="E390" s="156"/>
    </row>
    <row r="391" ht="12.75">
      <c r="A391" s="165"/>
    </row>
    <row r="392" spans="1:2" ht="12.75">
      <c r="A392" s="43"/>
      <c r="B392" s="157"/>
    </row>
    <row r="393" spans="1:5" ht="12.75">
      <c r="A393" s="43"/>
      <c r="B393" s="160"/>
      <c r="C393" s="161"/>
      <c r="D393" s="161"/>
      <c r="E393" s="161"/>
    </row>
    <row r="394" ht="12.75">
      <c r="A394" s="165"/>
    </row>
    <row r="395" spans="1:5" ht="12.75">
      <c r="A395" s="43"/>
      <c r="B395" s="153"/>
      <c r="C395" s="156"/>
      <c r="D395" s="156"/>
      <c r="E395" s="156"/>
    </row>
    <row r="397" spans="1:5" ht="12.75">
      <c r="A397" s="152"/>
      <c r="B397" s="153"/>
      <c r="C397" s="156"/>
      <c r="D397" s="156"/>
      <c r="E397" s="156"/>
    </row>
    <row r="399" spans="1:5" ht="12.75">
      <c r="A399" s="165"/>
      <c r="B399" s="153"/>
      <c r="C399" s="156"/>
      <c r="D399" s="156"/>
      <c r="E399" s="156"/>
    </row>
    <row r="400" ht="12.75">
      <c r="A400" s="165"/>
    </row>
    <row r="401" ht="12.75">
      <c r="A401" s="165"/>
    </row>
    <row r="402" spans="1:2" ht="12.75">
      <c r="A402" s="43"/>
      <c r="B402" s="153"/>
    </row>
    <row r="403" ht="12.75">
      <c r="A403" s="43"/>
    </row>
    <row r="404" spans="1:2" ht="12.75">
      <c r="A404" s="165"/>
      <c r="B404" s="167"/>
    </row>
    <row r="405" ht="12.75">
      <c r="A405" s="165"/>
    </row>
    <row r="406" spans="1:2" ht="12.75">
      <c r="A406" s="43"/>
      <c r="B406" s="166"/>
    </row>
    <row r="407" spans="1:5" ht="12.75">
      <c r="A407" s="43"/>
      <c r="B407" s="160"/>
      <c r="C407" s="161"/>
      <c r="D407" s="161"/>
      <c r="E407" s="161"/>
    </row>
    <row r="408" spans="1:5" ht="12.75">
      <c r="A408" s="43"/>
      <c r="B408" s="160"/>
      <c r="C408" s="161"/>
      <c r="D408" s="161"/>
      <c r="E408" s="161"/>
    </row>
    <row r="409" spans="1:5" ht="12.75">
      <c r="A409" s="43"/>
      <c r="B409" s="153"/>
      <c r="C409" s="156"/>
      <c r="D409" s="156"/>
      <c r="E409" s="156"/>
    </row>
    <row r="410" spans="1:5" ht="12.75">
      <c r="A410" s="43"/>
      <c r="B410" s="160"/>
      <c r="C410" s="161"/>
      <c r="D410" s="161"/>
      <c r="E410" s="161"/>
    </row>
    <row r="411" spans="1:2" ht="12.75">
      <c r="A411" s="165"/>
      <c r="B411" s="166"/>
    </row>
    <row r="412" spans="1:2" ht="12.75">
      <c r="A412" s="165"/>
      <c r="B412" s="169"/>
    </row>
    <row r="413" spans="1:2" ht="12.75">
      <c r="A413" s="43"/>
      <c r="B413" s="169"/>
    </row>
    <row r="414" spans="1:5" ht="12.75">
      <c r="A414" s="43"/>
      <c r="B414" s="153"/>
      <c r="C414" s="156"/>
      <c r="D414" s="156"/>
      <c r="E414" s="156"/>
    </row>
    <row r="415" ht="12.75">
      <c r="A415" s="43"/>
    </row>
    <row r="416" ht="12.75">
      <c r="A416" s="43"/>
    </row>
    <row r="417" ht="12.75">
      <c r="A417" s="43"/>
    </row>
    <row r="418" spans="1:2" ht="12.75">
      <c r="A418" s="148"/>
      <c r="B418" s="44"/>
    </row>
    <row r="419" spans="1:2" ht="12.75">
      <c r="A419" s="43"/>
      <c r="B419" s="2"/>
    </row>
    <row r="420" spans="1:5" ht="12.75">
      <c r="A420" s="165"/>
      <c r="B420" s="167"/>
      <c r="C420" s="16"/>
      <c r="D420" s="16"/>
      <c r="E420" s="16"/>
    </row>
    <row r="421" ht="12.75">
      <c r="A421" s="165"/>
    </row>
    <row r="422" ht="12.75">
      <c r="A422" s="165"/>
    </row>
    <row r="423" spans="1:2" ht="12.75">
      <c r="A423" s="43"/>
      <c r="B423" s="2"/>
    </row>
    <row r="424" spans="1:2" ht="12.75">
      <c r="A424" s="43"/>
      <c r="B424" s="2"/>
    </row>
    <row r="425" spans="1:5" ht="12.75">
      <c r="A425" s="165"/>
      <c r="B425" s="167"/>
      <c r="C425" s="16"/>
      <c r="D425" s="16"/>
      <c r="E425" s="16"/>
    </row>
    <row r="426" ht="12.75">
      <c r="A426" s="43"/>
    </row>
    <row r="427" ht="12.75">
      <c r="A427" s="165"/>
    </row>
    <row r="428" spans="1:2" ht="12.75">
      <c r="A428" s="165"/>
      <c r="B428" s="2"/>
    </row>
    <row r="429" spans="1:2" ht="12.75">
      <c r="A429" s="43"/>
      <c r="B429" s="2"/>
    </row>
    <row r="430" spans="1:5" ht="12.75">
      <c r="A430" s="43"/>
      <c r="B430" s="167"/>
      <c r="C430" s="16"/>
      <c r="D430" s="16"/>
      <c r="E430" s="16"/>
    </row>
    <row r="431" ht="12.75">
      <c r="A431" s="165"/>
    </row>
    <row r="432" ht="12.75">
      <c r="A432" s="165"/>
    </row>
    <row r="433" spans="1:2" ht="12.75">
      <c r="A433" s="43"/>
      <c r="B433" s="2"/>
    </row>
    <row r="434" ht="12.75">
      <c r="A434" s="164"/>
    </row>
    <row r="435" spans="2:5" ht="12.75">
      <c r="B435" s="167"/>
      <c r="C435" s="16"/>
      <c r="D435" s="16"/>
      <c r="E435" s="16"/>
    </row>
    <row r="436" ht="12.75">
      <c r="A436" s="148"/>
    </row>
    <row r="438" spans="1:2" ht="12.75">
      <c r="A438" s="148"/>
      <c r="B438" s="2"/>
    </row>
    <row r="441" spans="1:2" ht="12.75">
      <c r="A441" s="162"/>
      <c r="B441" s="2"/>
    </row>
    <row r="443" ht="12.75">
      <c r="A443" s="162"/>
    </row>
    <row r="444" ht="12.75">
      <c r="B444" s="2"/>
    </row>
    <row r="445" spans="1:2" ht="12.75">
      <c r="A445" s="152"/>
      <c r="B445" s="2"/>
    </row>
    <row r="446" spans="1:2" ht="12.75">
      <c r="A446" s="159"/>
      <c r="B446" s="2"/>
    </row>
    <row r="448" ht="12.75">
      <c r="A448" s="148"/>
    </row>
    <row r="449" ht="12.75">
      <c r="B449" s="35"/>
    </row>
    <row r="450" ht="12.75">
      <c r="A450" s="148"/>
    </row>
    <row r="452" spans="1:2" ht="12.75">
      <c r="A452" s="152"/>
      <c r="B452" s="2"/>
    </row>
    <row r="453" ht="12.75">
      <c r="A453" s="159"/>
    </row>
    <row r="455" spans="1:2" ht="12.75">
      <c r="A455" s="148"/>
      <c r="B455" s="2"/>
    </row>
    <row r="457" ht="12.75">
      <c r="A457" s="148"/>
    </row>
    <row r="458" ht="12.75">
      <c r="B458" s="2"/>
    </row>
    <row r="459" ht="12.75">
      <c r="A459" s="152"/>
    </row>
    <row r="460" ht="12.75">
      <c r="A460" s="159"/>
    </row>
    <row r="461" ht="12.75">
      <c r="B461" s="2"/>
    </row>
    <row r="462" ht="12.75">
      <c r="A462" s="148"/>
    </row>
    <row r="464" spans="1:2" ht="12.75">
      <c r="A464" s="148"/>
      <c r="B464" s="2"/>
    </row>
    <row r="466" ht="12.75">
      <c r="A466" s="152"/>
    </row>
    <row r="467" spans="1:2" ht="12.75">
      <c r="A467" s="159"/>
      <c r="B467" s="2"/>
    </row>
    <row r="468" ht="12.75">
      <c r="A468" s="159"/>
    </row>
    <row r="469" ht="12.75">
      <c r="A469" s="159"/>
    </row>
    <row r="470" spans="1:2" ht="12.75">
      <c r="A470" s="159"/>
      <c r="B470" s="2"/>
    </row>
    <row r="471" ht="12.75">
      <c r="A471" s="159"/>
    </row>
    <row r="473" spans="1:2" ht="12.75">
      <c r="A473" s="148"/>
      <c r="B473" s="2"/>
    </row>
    <row r="475" ht="12.75">
      <c r="A475" s="148"/>
    </row>
    <row r="476" ht="12.75">
      <c r="B476" s="2"/>
    </row>
    <row r="477" spans="1:2" ht="12.75">
      <c r="A477" s="152"/>
      <c r="B477" s="2"/>
    </row>
    <row r="478" ht="12.75">
      <c r="A478" s="159"/>
    </row>
    <row r="479" spans="1:2" ht="12.75">
      <c r="A479" s="159"/>
      <c r="B479" s="2"/>
    </row>
    <row r="480" ht="12.75">
      <c r="B480" s="2"/>
    </row>
    <row r="481" ht="12.75">
      <c r="A481" s="148"/>
    </row>
    <row r="482" ht="12.75">
      <c r="B482" s="2"/>
    </row>
    <row r="483" spans="1:2" ht="12.75">
      <c r="A483" s="148"/>
      <c r="B483" s="2"/>
    </row>
    <row r="484" spans="2:5" ht="12.75">
      <c r="B484" s="167"/>
      <c r="C484" s="16"/>
      <c r="D484" s="16"/>
      <c r="E484" s="16"/>
    </row>
    <row r="485" spans="1:2" ht="12.75">
      <c r="A485" s="152"/>
      <c r="B485" s="2"/>
    </row>
    <row r="486" ht="12.75">
      <c r="A486" s="159"/>
    </row>
    <row r="487" spans="1:2" ht="12.75">
      <c r="A487" s="159"/>
      <c r="B487" s="167"/>
    </row>
    <row r="488" ht="12.75">
      <c r="B488" s="167"/>
    </row>
    <row r="489" ht="12.75">
      <c r="A489" s="148"/>
    </row>
    <row r="490" ht="12.75">
      <c r="B490" s="2"/>
    </row>
    <row r="491" spans="1:2" ht="12.75">
      <c r="A491" s="148"/>
      <c r="B491" s="167"/>
    </row>
    <row r="493" spans="1:2" ht="12.75">
      <c r="A493" s="152"/>
      <c r="B493" s="2"/>
    </row>
    <row r="494" spans="1:2" ht="12.75">
      <c r="A494" s="159"/>
      <c r="B494" s="167"/>
    </row>
    <row r="495" ht="12.75">
      <c r="A495" s="159"/>
    </row>
    <row r="496" spans="1:2" ht="12.75">
      <c r="A496" s="159"/>
      <c r="B496" s="2"/>
    </row>
    <row r="497" spans="1:2" ht="12.75">
      <c r="A497" s="159"/>
      <c r="B497" s="167"/>
    </row>
    <row r="498" ht="12.75">
      <c r="A498" s="159"/>
    </row>
    <row r="499" spans="1:2" ht="12.75">
      <c r="A499" s="159"/>
      <c r="B499" s="2"/>
    </row>
    <row r="500" ht="12.75">
      <c r="A500" s="159"/>
    </row>
    <row r="501" ht="12.75">
      <c r="A501" s="159"/>
    </row>
    <row r="502" spans="1:2" ht="12.75">
      <c r="A502" s="159"/>
      <c r="B502" s="2"/>
    </row>
    <row r="503" ht="12.75">
      <c r="A503" s="159"/>
    </row>
    <row r="505" spans="1:2" ht="12.75">
      <c r="A505" s="148"/>
      <c r="B505" s="2"/>
    </row>
    <row r="507" spans="1:2" ht="12.75">
      <c r="A507" s="148"/>
      <c r="B507" s="43"/>
    </row>
    <row r="508" ht="12.75">
      <c r="B508" s="2"/>
    </row>
    <row r="509" spans="1:2" ht="12.75">
      <c r="A509" s="152"/>
      <c r="B509" s="2"/>
    </row>
    <row r="510" spans="1:2" ht="12.75">
      <c r="A510" s="159"/>
      <c r="B510" s="2"/>
    </row>
    <row r="511" ht="12.75">
      <c r="A511" s="159"/>
    </row>
    <row r="512" ht="12.75">
      <c r="A512" s="159"/>
    </row>
    <row r="513" spans="1:2" ht="12.75">
      <c r="A513" s="159"/>
      <c r="B513" s="2"/>
    </row>
    <row r="514" ht="12.75">
      <c r="A514" s="159"/>
    </row>
    <row r="515" ht="12.75">
      <c r="A515" s="159"/>
    </row>
    <row r="516" ht="12.75">
      <c r="B516" s="2"/>
    </row>
    <row r="517" spans="1:2" ht="12.75">
      <c r="A517" s="148"/>
      <c r="B517" s="2"/>
    </row>
    <row r="518" ht="12.75">
      <c r="B518" s="2"/>
    </row>
    <row r="519" spans="1:2" ht="12.75">
      <c r="A519" s="148"/>
      <c r="B519" s="2"/>
    </row>
    <row r="520" ht="12.75">
      <c r="B520" s="2"/>
    </row>
    <row r="521" spans="1:2" ht="12.75">
      <c r="A521" s="152"/>
      <c r="B521" s="2"/>
    </row>
    <row r="522" ht="12.75">
      <c r="A522" s="159"/>
    </row>
    <row r="523" spans="1:2" ht="12.75">
      <c r="A523" s="159"/>
      <c r="B523" s="2"/>
    </row>
    <row r="524" spans="1:2" ht="12.75">
      <c r="A524" s="159"/>
      <c r="B524" s="2"/>
    </row>
    <row r="525" ht="12.75">
      <c r="B525" s="2"/>
    </row>
    <row r="526" ht="12.75">
      <c r="B526" s="2"/>
    </row>
    <row r="527" spans="1:2" ht="12.75">
      <c r="A527" s="148"/>
      <c r="B527" s="2"/>
    </row>
    <row r="528" ht="12.75">
      <c r="B528" s="2"/>
    </row>
    <row r="529" spans="1:2" ht="12.75">
      <c r="A529" s="148"/>
      <c r="B529" s="2"/>
    </row>
    <row r="531" ht="12.75">
      <c r="A531" s="152"/>
    </row>
    <row r="532" spans="1:2" ht="12.75">
      <c r="A532" s="159"/>
      <c r="B532" s="2"/>
    </row>
    <row r="533" ht="12.75">
      <c r="B533" s="2"/>
    </row>
    <row r="534" spans="1:2" ht="12.75">
      <c r="A534" s="148"/>
      <c r="B534" s="2"/>
    </row>
    <row r="535" ht="12.75">
      <c r="B535" s="2"/>
    </row>
    <row r="536" spans="1:2" ht="12.75">
      <c r="A536" s="148"/>
      <c r="B536" s="2"/>
    </row>
    <row r="537" ht="12.75">
      <c r="B537" s="2"/>
    </row>
    <row r="538" spans="1:2" ht="12.75">
      <c r="A538" s="152"/>
      <c r="B538" s="2"/>
    </row>
    <row r="539" spans="1:2" ht="12.75">
      <c r="A539" s="159"/>
      <c r="B539" s="2"/>
    </row>
    <row r="540" spans="1:5" ht="12.75">
      <c r="A540" s="159"/>
      <c r="B540" s="167"/>
      <c r="C540" s="16"/>
      <c r="D540" s="16"/>
      <c r="E540" s="16"/>
    </row>
    <row r="541" ht="12.75">
      <c r="B541" s="2"/>
    </row>
    <row r="542" spans="1:2" ht="12.75">
      <c r="A542" s="148"/>
      <c r="B542" s="167"/>
    </row>
    <row r="544" ht="12.75">
      <c r="A544" s="148"/>
    </row>
    <row r="545" ht="12.75">
      <c r="B545" s="2"/>
    </row>
    <row r="546" spans="1:2" ht="12.75">
      <c r="A546" s="152"/>
      <c r="B546" s="2"/>
    </row>
    <row r="547" ht="12.75">
      <c r="A547" s="159"/>
    </row>
    <row r="548" ht="12.75">
      <c r="A548" s="159"/>
    </row>
    <row r="549" spans="1:2" ht="12.75">
      <c r="A549" s="159"/>
      <c r="B549" s="2"/>
    </row>
    <row r="550" spans="1:2" ht="12.75">
      <c r="A550" s="159"/>
      <c r="B550" s="2"/>
    </row>
    <row r="551" spans="1:2" ht="12.75">
      <c r="A551" s="159"/>
      <c r="B551" s="2"/>
    </row>
    <row r="552" spans="1:2" ht="12.75">
      <c r="A552" s="159"/>
      <c r="B552" s="2"/>
    </row>
    <row r="553" spans="1:2" ht="12.75">
      <c r="A553" s="159"/>
      <c r="B553" s="2"/>
    </row>
    <row r="554" ht="12.75">
      <c r="A554" s="159"/>
    </row>
    <row r="555" ht="12.75">
      <c r="A555" s="159"/>
    </row>
    <row r="556" spans="1:2" ht="12.75">
      <c r="A556" s="159"/>
      <c r="B556" s="2"/>
    </row>
    <row r="557" spans="1:2" ht="12.75">
      <c r="A557" s="159"/>
      <c r="B557" s="2"/>
    </row>
    <row r="558" ht="12.75">
      <c r="B558" s="2"/>
    </row>
    <row r="559" ht="12.75">
      <c r="B559" s="2"/>
    </row>
    <row r="560" spans="1:2" ht="12.75">
      <c r="A560" s="148"/>
      <c r="B560" s="2"/>
    </row>
    <row r="561" spans="2:5" ht="12.75">
      <c r="B561" s="167"/>
      <c r="C561" s="16"/>
      <c r="D561" s="16"/>
      <c r="E561" s="16"/>
    </row>
    <row r="562" spans="1:2" ht="12.75">
      <c r="A562" s="148"/>
      <c r="B562" s="2"/>
    </row>
    <row r="563" ht="12.75">
      <c r="B563" s="167"/>
    </row>
    <row r="566" ht="12.75">
      <c r="B566" s="2"/>
    </row>
    <row r="567" ht="12.75">
      <c r="B567" s="2"/>
    </row>
    <row r="569" ht="12.75">
      <c r="B569" s="2"/>
    </row>
    <row r="572" ht="12.75">
      <c r="B572" s="2"/>
    </row>
    <row r="573" ht="12.75">
      <c r="B573" s="2"/>
    </row>
    <row r="576" ht="12.75">
      <c r="B576" s="2"/>
    </row>
    <row r="579" spans="2:5" ht="12.75">
      <c r="B579" s="167"/>
      <c r="C579" s="16"/>
      <c r="D579" s="16"/>
      <c r="E579" s="16"/>
    </row>
    <row r="581" spans="2:5" ht="12.75">
      <c r="B581" s="153"/>
      <c r="C581" s="156"/>
      <c r="D581" s="156"/>
      <c r="E581" s="156"/>
    </row>
    <row r="584" ht="12.75">
      <c r="B584" s="153"/>
    </row>
    <row r="586" ht="12.75">
      <c r="B586" s="153"/>
    </row>
    <row r="588" ht="12.75">
      <c r="B588" s="157"/>
    </row>
    <row r="589" spans="2:5" ht="12.75">
      <c r="B589" s="160"/>
      <c r="C589" s="161"/>
      <c r="D589" s="161"/>
      <c r="E589" s="161"/>
    </row>
    <row r="591" spans="2:5" ht="12.75">
      <c r="B591" s="153"/>
      <c r="C591" s="156"/>
      <c r="D591" s="156"/>
      <c r="E591" s="156"/>
    </row>
    <row r="593" spans="2:5" ht="12.75">
      <c r="B593" s="153"/>
      <c r="C593" s="156"/>
      <c r="D593" s="156"/>
      <c r="E593" s="156"/>
    </row>
    <row r="595" ht="12.75">
      <c r="B595" s="157"/>
    </row>
    <row r="596" spans="2:5" ht="12.75">
      <c r="B596" s="160"/>
      <c r="C596" s="161"/>
      <c r="D596" s="161"/>
      <c r="E596" s="161"/>
    </row>
    <row r="598" spans="2:5" ht="12.75">
      <c r="B598" s="153"/>
      <c r="C598" s="156"/>
      <c r="D598" s="156"/>
      <c r="E598" s="156"/>
    </row>
    <row r="600" spans="2:5" ht="12.75">
      <c r="B600" s="153"/>
      <c r="C600" s="156"/>
      <c r="D600" s="156"/>
      <c r="E600" s="156"/>
    </row>
    <row r="602" ht="12.75">
      <c r="B602" s="157"/>
    </row>
    <row r="603" spans="2:5" ht="12.75">
      <c r="B603" s="160"/>
      <c r="C603" s="161"/>
      <c r="D603" s="161"/>
      <c r="E603" s="161"/>
    </row>
    <row r="605" spans="2:5" ht="12.75">
      <c r="B605" s="153"/>
      <c r="C605" s="156"/>
      <c r="D605" s="156"/>
      <c r="E605" s="156"/>
    </row>
    <row r="607" spans="2:5" ht="12.75">
      <c r="B607" s="153"/>
      <c r="C607" s="156"/>
      <c r="D607" s="156"/>
      <c r="E607" s="156"/>
    </row>
    <row r="609" ht="12.75">
      <c r="B609" s="157"/>
    </row>
    <row r="610" spans="2:5" ht="12.75">
      <c r="B610" s="160"/>
      <c r="C610" s="161"/>
      <c r="D610" s="161"/>
      <c r="E610" s="161"/>
    </row>
    <row r="611" spans="2:5" ht="12.75">
      <c r="B611" s="160"/>
      <c r="C611" s="161"/>
      <c r="D611" s="161"/>
      <c r="E611" s="161"/>
    </row>
    <row r="612" spans="2:5" ht="12.75">
      <c r="B612" s="160"/>
      <c r="C612" s="161"/>
      <c r="D612" s="161"/>
      <c r="E612" s="161"/>
    </row>
    <row r="613" spans="2:5" ht="12.75">
      <c r="B613" s="160"/>
      <c r="C613" s="161"/>
      <c r="D613" s="161"/>
      <c r="E613" s="161"/>
    </row>
    <row r="614" spans="2:5" ht="12.75">
      <c r="B614" s="160"/>
      <c r="C614" s="161"/>
      <c r="D614" s="161"/>
      <c r="E614" s="161"/>
    </row>
    <row r="616" spans="2:5" ht="12.75">
      <c r="B616" s="153"/>
      <c r="C616" s="156"/>
      <c r="D616" s="156"/>
      <c r="E616" s="156"/>
    </row>
    <row r="618" spans="2:5" ht="12.75">
      <c r="B618" s="153"/>
      <c r="C618" s="156"/>
      <c r="D618" s="156"/>
      <c r="E618" s="156"/>
    </row>
    <row r="620" ht="12.75">
      <c r="B620" s="157"/>
    </row>
    <row r="621" spans="2:5" ht="12.75">
      <c r="B621" s="160"/>
      <c r="C621" s="161"/>
      <c r="D621" s="161"/>
      <c r="E621" s="161"/>
    </row>
    <row r="622" spans="2:5" ht="12.75">
      <c r="B622" s="160"/>
      <c r="C622" s="161"/>
      <c r="D622" s="161"/>
      <c r="E622" s="161"/>
    </row>
    <row r="624" spans="2:5" ht="12.75">
      <c r="B624" s="153"/>
      <c r="C624" s="156"/>
      <c r="D624" s="156"/>
      <c r="E624" s="156"/>
    </row>
    <row r="626" spans="2:5" ht="12.75">
      <c r="B626" s="153"/>
      <c r="C626" s="156"/>
      <c r="D626" s="156"/>
      <c r="E626" s="156"/>
    </row>
    <row r="628" ht="12.75">
      <c r="B628" s="157"/>
    </row>
    <row r="629" spans="2:5" ht="12.75">
      <c r="B629" s="160"/>
      <c r="C629" s="161"/>
      <c r="D629" s="161"/>
      <c r="E629" s="161"/>
    </row>
    <row r="630" spans="2:5" ht="12.75">
      <c r="B630" s="160"/>
      <c r="C630" s="161"/>
      <c r="D630" s="161"/>
      <c r="E630" s="161"/>
    </row>
    <row r="632" spans="2:5" ht="12.75">
      <c r="B632" s="153"/>
      <c r="C632" s="156"/>
      <c r="D632" s="156"/>
      <c r="E632" s="156"/>
    </row>
    <row r="634" spans="2:5" ht="12.75">
      <c r="B634" s="153"/>
      <c r="C634" s="156"/>
      <c r="D634" s="156"/>
      <c r="E634" s="156"/>
    </row>
    <row r="636" ht="12.75">
      <c r="B636" s="157"/>
    </row>
    <row r="637" spans="2:5" ht="12.75">
      <c r="B637" s="160"/>
      <c r="C637" s="161"/>
      <c r="D637" s="161"/>
      <c r="E637" s="161"/>
    </row>
    <row r="638" spans="2:5" ht="12.75">
      <c r="B638" s="160"/>
      <c r="C638" s="161"/>
      <c r="D638" s="161"/>
      <c r="E638" s="161"/>
    </row>
    <row r="639" spans="2:5" ht="12.75">
      <c r="B639" s="160"/>
      <c r="C639" s="161"/>
      <c r="D639" s="161"/>
      <c r="E639" s="161"/>
    </row>
    <row r="640" spans="2:5" ht="12.75">
      <c r="B640" s="160"/>
      <c r="C640" s="161"/>
      <c r="D640" s="161"/>
      <c r="E640" s="161"/>
    </row>
    <row r="641" spans="2:5" ht="12.75">
      <c r="B641" s="160"/>
      <c r="C641" s="161"/>
      <c r="D641" s="161"/>
      <c r="E641" s="161"/>
    </row>
    <row r="642" spans="2:5" ht="12.75">
      <c r="B642" s="160"/>
      <c r="C642" s="161"/>
      <c r="D642" s="161"/>
      <c r="E642" s="161"/>
    </row>
    <row r="643" spans="2:5" ht="12.75">
      <c r="B643" s="160"/>
      <c r="C643" s="161"/>
      <c r="D643" s="161"/>
      <c r="E643" s="161"/>
    </row>
    <row r="644" spans="2:5" ht="12.75">
      <c r="B644" s="160"/>
      <c r="C644" s="161"/>
      <c r="D644" s="161"/>
      <c r="E644" s="161"/>
    </row>
    <row r="645" spans="2:5" ht="12.75">
      <c r="B645" s="160"/>
      <c r="C645" s="161"/>
      <c r="D645" s="161"/>
      <c r="E645" s="161"/>
    </row>
    <row r="646" spans="2:5" ht="12.75">
      <c r="B646" s="160"/>
      <c r="C646" s="161"/>
      <c r="D646" s="161"/>
      <c r="E646" s="161"/>
    </row>
    <row r="648" spans="2:5" ht="12.75">
      <c r="B648" s="153"/>
      <c r="C648" s="156"/>
      <c r="D648" s="156"/>
      <c r="E648" s="156"/>
    </row>
    <row r="650" spans="2:5" ht="12.75">
      <c r="B650" s="153"/>
      <c r="C650" s="156"/>
      <c r="D650" s="156"/>
      <c r="E650" s="156"/>
    </row>
    <row r="652" ht="12.75">
      <c r="B652" s="157"/>
    </row>
    <row r="653" spans="2:5" ht="12.75">
      <c r="B653" s="160"/>
      <c r="C653" s="161"/>
      <c r="D653" s="161"/>
      <c r="E653" s="161"/>
    </row>
    <row r="654" spans="2:5" ht="12.75">
      <c r="B654" s="160"/>
      <c r="C654" s="161"/>
      <c r="D654" s="161"/>
      <c r="E654" s="161"/>
    </row>
    <row r="655" spans="2:5" ht="12.75">
      <c r="B655" s="160"/>
      <c r="C655" s="161"/>
      <c r="D655" s="161"/>
      <c r="E655" s="161"/>
    </row>
    <row r="656" spans="2:5" ht="12.75">
      <c r="B656" s="160"/>
      <c r="C656" s="161"/>
      <c r="D656" s="161"/>
      <c r="E656" s="161"/>
    </row>
    <row r="657" spans="2:5" ht="12.75">
      <c r="B657" s="160"/>
      <c r="C657" s="161"/>
      <c r="D657" s="161"/>
      <c r="E657" s="161"/>
    </row>
    <row r="658" spans="2:5" ht="12.75">
      <c r="B658" s="160"/>
      <c r="C658" s="161"/>
      <c r="D658" s="161"/>
      <c r="E658" s="161"/>
    </row>
    <row r="660" spans="2:5" ht="12.75">
      <c r="B660" s="153"/>
      <c r="C660" s="156"/>
      <c r="D660" s="156"/>
      <c r="E660" s="156"/>
    </row>
    <row r="662" spans="2:5" ht="12.75">
      <c r="B662" s="153"/>
      <c r="C662" s="156"/>
      <c r="D662" s="156"/>
      <c r="E662" s="156"/>
    </row>
    <row r="664" ht="12.75">
      <c r="B664" s="157"/>
    </row>
    <row r="665" spans="2:5" ht="12.75">
      <c r="B665" s="160"/>
      <c r="C665" s="161"/>
      <c r="D665" s="161"/>
      <c r="E665" s="161"/>
    </row>
    <row r="666" spans="2:5" ht="12.75">
      <c r="B666" s="160"/>
      <c r="C666" s="161"/>
      <c r="D666" s="161"/>
      <c r="E666" s="161"/>
    </row>
    <row r="667" spans="2:5" ht="12.75">
      <c r="B667" s="160"/>
      <c r="C667" s="161"/>
      <c r="D667" s="161"/>
      <c r="E667" s="161"/>
    </row>
    <row r="670" spans="2:5" ht="12.75">
      <c r="B670" s="153"/>
      <c r="C670" s="156"/>
      <c r="D670" s="156"/>
      <c r="E670" s="156"/>
    </row>
    <row r="672" spans="2:5" ht="12.75">
      <c r="B672" s="153"/>
      <c r="C672" s="156"/>
      <c r="D672" s="156"/>
      <c r="E672" s="156"/>
    </row>
    <row r="674" ht="12.75">
      <c r="B674" s="157"/>
    </row>
    <row r="675" spans="2:5" ht="12.75">
      <c r="B675" s="160"/>
      <c r="C675" s="161"/>
      <c r="D675" s="161"/>
      <c r="E675" s="161"/>
    </row>
    <row r="677" spans="2:5" ht="12.75">
      <c r="B677" s="153"/>
      <c r="C677" s="156"/>
      <c r="D677" s="156"/>
      <c r="E677" s="156"/>
    </row>
    <row r="679" spans="2:5" ht="12.75">
      <c r="B679" s="153"/>
      <c r="C679" s="156"/>
      <c r="D679" s="156"/>
      <c r="E679" s="156"/>
    </row>
    <row r="681" ht="12.75">
      <c r="B681" s="157"/>
    </row>
    <row r="682" spans="2:5" ht="12.75">
      <c r="B682" s="160"/>
      <c r="C682" s="161"/>
      <c r="D682" s="161"/>
      <c r="E682" s="161"/>
    </row>
    <row r="683" spans="2:5" ht="12.75">
      <c r="B683" s="160"/>
      <c r="C683" s="161"/>
      <c r="D683" s="161"/>
      <c r="E683" s="161"/>
    </row>
    <row r="685" spans="2:5" ht="12.75">
      <c r="B685" s="153"/>
      <c r="C685" s="156"/>
      <c r="D685" s="156"/>
      <c r="E685" s="156"/>
    </row>
    <row r="687" spans="2:5" ht="12.75">
      <c r="B687" s="153"/>
      <c r="C687" s="156"/>
      <c r="D687" s="156"/>
      <c r="E687" s="156"/>
    </row>
    <row r="689" ht="12.75">
      <c r="B689" s="157"/>
    </row>
    <row r="690" spans="2:5" ht="12.75">
      <c r="B690" s="160"/>
      <c r="C690" s="161"/>
      <c r="D690" s="161"/>
      <c r="E690" s="161"/>
    </row>
    <row r="691" spans="2:5" ht="12.75">
      <c r="B691" s="160"/>
      <c r="C691" s="161"/>
      <c r="D691" s="161"/>
      <c r="E691" s="161"/>
    </row>
    <row r="692" spans="2:5" ht="12.75">
      <c r="B692" s="160"/>
      <c r="C692" s="161"/>
      <c r="D692" s="161"/>
      <c r="E692" s="161"/>
    </row>
    <row r="693" spans="2:5" ht="12.75">
      <c r="B693" s="160"/>
      <c r="C693" s="161"/>
      <c r="D693" s="161"/>
      <c r="E693" s="161"/>
    </row>
    <row r="694" spans="2:5" ht="12.75">
      <c r="B694" s="160"/>
      <c r="C694" s="161"/>
      <c r="D694" s="161"/>
      <c r="E694" s="161"/>
    </row>
    <row r="695" spans="2:5" ht="12.75">
      <c r="B695" s="160"/>
      <c r="C695" s="161"/>
      <c r="D695" s="161"/>
      <c r="E695" s="161"/>
    </row>
    <row r="696" spans="2:5" ht="12.75">
      <c r="B696" s="160"/>
      <c r="C696" s="161"/>
      <c r="D696" s="161"/>
      <c r="E696" s="161"/>
    </row>
    <row r="697" spans="2:5" ht="12.75">
      <c r="B697" s="160"/>
      <c r="C697" s="161"/>
      <c r="D697" s="161"/>
      <c r="E697" s="161"/>
    </row>
    <row r="698" spans="2:5" ht="12.75">
      <c r="B698" s="160"/>
      <c r="C698" s="161"/>
      <c r="D698" s="161"/>
      <c r="E698" s="161"/>
    </row>
    <row r="699" spans="2:5" ht="12.75">
      <c r="B699" s="160"/>
      <c r="C699" s="161"/>
      <c r="D699" s="161"/>
      <c r="E699" s="161"/>
    </row>
    <row r="700" spans="2:5" ht="12.75">
      <c r="B700" s="160"/>
      <c r="C700" s="161"/>
      <c r="D700" s="161"/>
      <c r="E700" s="161"/>
    </row>
    <row r="703" spans="2:5" ht="12.75">
      <c r="B703" s="153"/>
      <c r="C703" s="156"/>
      <c r="D703" s="156"/>
      <c r="E703" s="156"/>
    </row>
    <row r="705" spans="2:5" ht="12.75">
      <c r="B705" s="153"/>
      <c r="C705" s="156"/>
      <c r="D705" s="156"/>
      <c r="E705" s="156"/>
    </row>
  </sheetData>
  <sheetProtection/>
  <mergeCells count="2">
    <mergeCell ref="A1:E1"/>
    <mergeCell ref="A2:B2"/>
  </mergeCells>
  <printOptions horizontalCentered="1"/>
  <pageMargins left="0.38" right="0.41" top="0.6299212598425197" bottom="0.69" header="0.31496062992125984" footer="0.4"/>
  <pageSetup firstPageNumber="429" useFirstPageNumber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2013-04-30T09:23:49Z</cp:lastPrinted>
  <dcterms:created xsi:type="dcterms:W3CDTF">2001-11-29T15:00:47Z</dcterms:created>
  <dcterms:modified xsi:type="dcterms:W3CDTF">2013-05-20T09:39:57Z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